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Calculadora del retorno de la inversión\"/>
    </mc:Choice>
  </mc:AlternateContent>
  <xr:revisionPtr revIDLastSave="0" documentId="8_{98A6F35E-106C-4ECA-8735-6EB5A510D992}" xr6:coauthVersionLast="47" xr6:coauthVersionMax="47" xr10:uidLastSave="{00000000-0000-0000-0000-000000000000}"/>
  <bookViews>
    <workbookView xWindow="-120" yWindow="-120" windowWidth="29040" windowHeight="15840"/>
  </bookViews>
  <sheets>
    <sheet name="Emprendepyme shop" sheetId="2" r:id="rId1"/>
    <sheet name="Métodos" sheetId="1" r:id="rId2"/>
  </sheets>
  <definedNames>
    <definedName name="INVERSION_INICIAL">Métodos!$C$26</definedName>
    <definedName name="TASA_DE_DESCUENTO">Métodos!$D$21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C49" i="1"/>
  <c r="G7" i="1"/>
  <c r="C48" i="1"/>
  <c r="C89" i="1"/>
  <c r="E89" i="1"/>
  <c r="F89" i="1"/>
  <c r="F102" i="1"/>
  <c r="E103" i="1"/>
  <c r="G9" i="1"/>
  <c r="C28" i="1"/>
  <c r="C50" i="1"/>
  <c r="C91" i="1"/>
  <c r="E91" i="1"/>
  <c r="G10" i="1"/>
  <c r="C29" i="1"/>
  <c r="G11" i="1"/>
  <c r="C52" i="1"/>
  <c r="C93" i="1"/>
  <c r="E93" i="1"/>
  <c r="G12" i="1"/>
  <c r="C53" i="1"/>
  <c r="C94" i="1"/>
  <c r="E94" i="1"/>
  <c r="G13" i="1"/>
  <c r="C32" i="1"/>
  <c r="C54" i="1"/>
  <c r="C95" i="1"/>
  <c r="E95" i="1"/>
  <c r="G14" i="1"/>
  <c r="C33" i="1"/>
  <c r="C55" i="1"/>
  <c r="C96" i="1"/>
  <c r="E96" i="1"/>
  <c r="G15" i="1"/>
  <c r="C56" i="1"/>
  <c r="C97" i="1"/>
  <c r="E97" i="1"/>
  <c r="D76" i="1"/>
  <c r="E76" i="1"/>
  <c r="F76" i="1"/>
  <c r="G76" i="1"/>
  <c r="C76" i="1"/>
  <c r="D72" i="1"/>
  <c r="E72" i="1"/>
  <c r="F72" i="1"/>
  <c r="G72" i="1"/>
  <c r="C72" i="1"/>
  <c r="C26" i="1"/>
  <c r="E26" i="1"/>
  <c r="C30" i="1"/>
  <c r="D27" i="1"/>
  <c r="D28" i="1"/>
  <c r="D29" i="1"/>
  <c r="D30" i="1"/>
  <c r="D31" i="1"/>
  <c r="D32" i="1"/>
  <c r="D33" i="1"/>
  <c r="D34" i="1"/>
  <c r="D26" i="1"/>
  <c r="D17" i="1"/>
  <c r="E17" i="1"/>
  <c r="F17" i="1"/>
  <c r="C17" i="1"/>
  <c r="C31" i="1"/>
  <c r="E30" i="1"/>
  <c r="C51" i="1"/>
  <c r="C92" i="1"/>
  <c r="E92" i="1"/>
  <c r="G17" i="1"/>
  <c r="D48" i="1"/>
  <c r="D49" i="1"/>
  <c r="D50" i="1"/>
  <c r="D51" i="1"/>
  <c r="D52" i="1"/>
  <c r="D53" i="1"/>
  <c r="D54" i="1"/>
  <c r="D55" i="1"/>
  <c r="D56" i="1"/>
  <c r="C34" i="1"/>
  <c r="E34" i="1"/>
  <c r="E28" i="1"/>
  <c r="C27" i="1"/>
  <c r="E38" i="1"/>
  <c r="E33" i="1"/>
  <c r="D111" i="1"/>
  <c r="E32" i="1"/>
  <c r="D116" i="1"/>
  <c r="E31" i="1"/>
  <c r="C90" i="1"/>
  <c r="C58" i="1"/>
  <c r="E29" i="1"/>
  <c r="D110" i="1"/>
  <c r="D109" i="1"/>
  <c r="D114" i="1"/>
  <c r="D89" i="1"/>
  <c r="D112" i="1"/>
  <c r="D113" i="1"/>
  <c r="D115" i="1"/>
  <c r="C99" i="1"/>
  <c r="E27" i="1"/>
  <c r="E36" i="1"/>
  <c r="C36" i="1"/>
  <c r="D90" i="1"/>
  <c r="D91" i="1"/>
  <c r="D92" i="1"/>
  <c r="D93" i="1"/>
  <c r="D94" i="1"/>
  <c r="D95" i="1"/>
  <c r="D96" i="1"/>
  <c r="D97" i="1"/>
  <c r="C111" i="1"/>
  <c r="E111" i="1"/>
  <c r="C112" i="1"/>
  <c r="E112" i="1"/>
  <c r="C113" i="1"/>
  <c r="E113" i="1"/>
  <c r="C115" i="1"/>
  <c r="E115" i="1"/>
  <c r="C116" i="1"/>
  <c r="E116" i="1"/>
  <c r="E90" i="1"/>
  <c r="F90" i="1"/>
  <c r="F91" i="1"/>
  <c r="F92" i="1"/>
  <c r="F93" i="1"/>
  <c r="F94" i="1"/>
  <c r="F95" i="1"/>
  <c r="F96" i="1"/>
  <c r="F97" i="1"/>
  <c r="C109" i="1"/>
  <c r="E109" i="1"/>
  <c r="C114" i="1"/>
  <c r="E114" i="1"/>
  <c r="C110" i="1"/>
  <c r="E110" i="1"/>
</calcChain>
</file>

<file path=xl/sharedStrings.xml><?xml version="1.0" encoding="utf-8"?>
<sst xmlns="http://schemas.openxmlformats.org/spreadsheetml/2006/main" count="60" uniqueCount="50">
  <si>
    <t xml:space="preserve">    </t>
  </si>
  <si>
    <t>FC (INGRESOS)</t>
  </si>
  <si>
    <t>FC (DESEMBOLSOS)</t>
  </si>
  <si>
    <t>PERIODO (AÑO)</t>
  </si>
  <si>
    <t>INV. INICIAL</t>
  </si>
  <si>
    <t>RECUPERACION</t>
  </si>
  <si>
    <t>TOTAL FC TOTAL</t>
  </si>
  <si>
    <t>FLUJO DE CAJA HISTORICO</t>
  </si>
  <si>
    <t>TOTAL</t>
  </si>
  <si>
    <t>FLUJOS DE CAJA DE LA INVERSION O PROYECTO</t>
  </si>
  <si>
    <t>METODO DEL VAN</t>
  </si>
  <si>
    <t>FC HISTORICO TOTAL</t>
  </si>
  <si>
    <t>TASA DE DESCUENTO</t>
  </si>
  <si>
    <t>FACTOR DE ACTUALIZACION</t>
  </si>
  <si>
    <t>FC ACTUALIZADO</t>
  </si>
  <si>
    <t>CALCULO DEL VAN POR FUNCION DE EXCEL</t>
  </si>
  <si>
    <t>FC HISTORICO TOTAL ANUAL</t>
  </si>
  <si>
    <t>FC HISTORICO ACUMULADO</t>
  </si>
  <si>
    <t>METODO DEL PERIODO DE RECUPERACION DE LA INVERSION</t>
  </si>
  <si>
    <t>ANALISIS DE VARIAS INVERSIONES</t>
  </si>
  <si>
    <t>ANALISIS DE UNA SOLA INVERSION</t>
  </si>
  <si>
    <t>AÑO</t>
  </si>
  <si>
    <t>INV. A</t>
  </si>
  <si>
    <t>INV. B</t>
  </si>
  <si>
    <t>INV. C</t>
  </si>
  <si>
    <t>INV. D</t>
  </si>
  <si>
    <t>INV. E</t>
  </si>
  <si>
    <t>VNA</t>
  </si>
  <si>
    <t>PRI</t>
  </si>
  <si>
    <t>NSR</t>
  </si>
  <si>
    <t>FC HISTORICOS</t>
  </si>
  <si>
    <t>PERIODOD DE CORTE</t>
  </si>
  <si>
    <t>,</t>
  </si>
  <si>
    <t>1 Y 4</t>
  </si>
  <si>
    <t>METODO DEL PERIODO DE RECUPERACION DE LA INVERSION - DESCONTADO</t>
  </si>
  <si>
    <t xml:space="preserve">FC HISTORICO </t>
  </si>
  <si>
    <t xml:space="preserve"> TOTAL ANUAL</t>
  </si>
  <si>
    <t>ACUMULADO</t>
  </si>
  <si>
    <t>FC DESCONTADO ANUAL</t>
  </si>
  <si>
    <t>FC ACUMULADO</t>
  </si>
  <si>
    <t>FC DESCONTADO</t>
  </si>
  <si>
    <t>A 1 AÑO CORRESPONDE UNA VARIACION DE 0,79+2,91; ES DECIR 3,7</t>
  </si>
  <si>
    <t xml:space="preserve">EL TIEMPO QUE CORRESPONDE A 0.79 ES </t>
  </si>
  <si>
    <t xml:space="preserve">ES DECIR QUE EL PRID ES DE </t>
  </si>
  <si>
    <t>AÑOS</t>
  </si>
  <si>
    <t>REPRESENTACION DEL PUNTO DE CORTE ENTRE VF DE Io Y DEL FC PROYECTADO</t>
  </si>
  <si>
    <t>VF DE FC</t>
  </si>
  <si>
    <t>VP DE FC</t>
  </si>
  <si>
    <t>VF DE -Io</t>
  </si>
  <si>
    <t>Calculadora retorno de la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</si>
</sst>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6" x14ac:knownFonts="1">
    <font>
      <sz val="10"/>
      <name val="Arial"/>
    </font>
    <font>
      <sz val="8"/>
      <name val="Arial"/>
      <family val="2"/>
    </font>
    <font>
      <u/>
      <sz val="10"/>
      <color indexed="12"/>
      <name val="Courier New"/>
      <family val="3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b/>
      <sz val="8"/>
      <color theme="0"/>
      <name val="Open Sans"/>
      <family val="2"/>
    </font>
    <font>
      <u/>
      <sz val="10"/>
      <color theme="0"/>
      <name val="Open Sans"/>
      <family val="2"/>
    </font>
    <font>
      <b/>
      <sz val="10"/>
      <color theme="5" tint="0.59999389629810485"/>
      <name val="Open Sans"/>
      <family val="2"/>
    </font>
    <font>
      <sz val="10"/>
      <color theme="5" tint="0.59999389629810485"/>
      <name val="Open Sans"/>
      <family val="2"/>
    </font>
    <font>
      <b/>
      <sz val="8"/>
      <color theme="5" tint="0.59999389629810485"/>
      <name val="Open Sans"/>
      <family val="2"/>
    </font>
    <font>
      <u/>
      <sz val="10"/>
      <color theme="5" tint="0.59999389629810485"/>
      <name val="Open Sans"/>
      <family val="2"/>
    </font>
    <font>
      <b/>
      <sz val="22"/>
      <color theme="0"/>
      <name val="Open Sans"/>
      <family val="2"/>
    </font>
    <font>
      <b/>
      <sz val="10"/>
      <color theme="1" tint="0.34998626667073579"/>
      <name val="Open Sans"/>
      <family val="2"/>
    </font>
    <font>
      <sz val="10"/>
      <color theme="1" tint="0.34998626667073579"/>
      <name val="Open Sans"/>
      <family val="2"/>
    </font>
    <font>
      <b/>
      <sz val="14"/>
      <color theme="0"/>
      <name val="Open Sans"/>
      <family val="2"/>
    </font>
    <font>
      <b/>
      <sz val="8"/>
      <color theme="1" tint="0.34998626667073579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F1E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1" applyFont="1" applyFill="1" applyBorder="1" applyAlignment="1" applyProtection="1"/>
    <xf numFmtId="0" fontId="4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0" xfId="1" applyFont="1" applyFill="1" applyBorder="1" applyAlignment="1" applyProtection="1">
      <alignment vertic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0" fillId="2" borderId="0" xfId="1" applyFont="1" applyFill="1" applyBorder="1" applyAlignment="1" applyProtection="1"/>
    <xf numFmtId="0" fontId="7" fillId="2" borderId="7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9" xfId="0" applyFont="1" applyFill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2" borderId="10" xfId="0" applyFont="1" applyFill="1" applyBorder="1"/>
    <xf numFmtId="0" fontId="8" fillId="2" borderId="4" xfId="0" applyFont="1" applyFill="1" applyBorder="1" applyAlignment="1">
      <alignment horizontal="center"/>
    </xf>
    <xf numFmtId="8" fontId="7" fillId="2" borderId="4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2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15" fillId="6" borderId="13" xfId="0" applyFont="1" applyFill="1" applyBorder="1" applyAlignment="1">
      <alignment horizontal="center" vertical="center" wrapText="1"/>
    </xf>
    <xf numFmtId="10" fontId="13" fillId="3" borderId="13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2" fontId="12" fillId="4" borderId="13" xfId="0" applyNumberFormat="1" applyFont="1" applyFill="1" applyBorder="1" applyAlignment="1">
      <alignment horizontal="center"/>
    </xf>
    <xf numFmtId="8" fontId="13" fillId="3" borderId="13" xfId="0" applyNumberFormat="1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3" fillId="3" borderId="11" xfId="0" applyFont="1" applyFill="1" applyBorder="1"/>
    <xf numFmtId="2" fontId="13" fillId="3" borderId="11" xfId="0" applyNumberFormat="1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7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8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8806441100879"/>
          <c:y val="9.9236826165960024E-2"/>
          <c:w val="0.61555140510196438"/>
          <c:h val="0.72900899221916782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Métodos!$B$109:$B$116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Métodos!$C$109:$C$116</c:f>
              <c:numCache>
                <c:formatCode>#,##0.00\ "€"</c:formatCode>
                <c:ptCount val="8"/>
                <c:pt idx="0">
                  <c:v>5.4545454545454559</c:v>
                </c:pt>
                <c:pt idx="1">
                  <c:v>10.413223140495873</c:v>
                </c:pt>
                <c:pt idx="2">
                  <c:v>14.921111945905347</c:v>
                </c:pt>
                <c:pt idx="3">
                  <c:v>19.019192678095767</c:v>
                </c:pt>
                <c:pt idx="4">
                  <c:v>22.744720616450707</c:v>
                </c:pt>
                <c:pt idx="5">
                  <c:v>26.131564196773365</c:v>
                </c:pt>
                <c:pt idx="6">
                  <c:v>29.210512906157611</c:v>
                </c:pt>
                <c:pt idx="7">
                  <c:v>32.009557187416007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52-48A0-A64B-974CDA5AF8D7}"/>
            </c:ext>
          </c:extLst>
        </c:ser>
        <c:ser>
          <c:idx val="1"/>
          <c:order val="1"/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Métodos!$B$109:$B$116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Métodos!$D$109:$D$116</c:f>
              <c:numCache>
                <c:formatCode>#,##0.00\ "€"</c:formatCode>
                <c:ptCount val="8"/>
                <c:pt idx="0">
                  <c:v>33</c:v>
                </c:pt>
                <c:pt idx="1">
                  <c:v>36.300000000000004</c:v>
                </c:pt>
                <c:pt idx="2">
                  <c:v>39.930000000000014</c:v>
                </c:pt>
                <c:pt idx="3">
                  <c:v>43.923000000000009</c:v>
                </c:pt>
                <c:pt idx="4">
                  <c:v>48.315300000000015</c:v>
                </c:pt>
                <c:pt idx="5">
                  <c:v>53.146830000000023</c:v>
                </c:pt>
                <c:pt idx="6">
                  <c:v>58.461513000000039</c:v>
                </c:pt>
                <c:pt idx="7">
                  <c:v>64.307664300000027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52-48A0-A64B-974CDA5AF8D7}"/>
            </c:ext>
          </c:extLst>
        </c:ser>
        <c:ser>
          <c:idx val="2"/>
          <c:order val="2"/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Métodos!$B$109:$B$116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Métodos!$E$109:$E$116</c:f>
              <c:numCache>
                <c:formatCode>#,##0.00\ "€"</c:formatCode>
                <c:ptCount val="8"/>
                <c:pt idx="0">
                  <c:v>6.0000000000000018</c:v>
                </c:pt>
                <c:pt idx="1">
                  <c:v>12.600000000000009</c:v>
                </c:pt>
                <c:pt idx="2">
                  <c:v>19.860000000000024</c:v>
                </c:pt>
                <c:pt idx="3">
                  <c:v>27.846000000000018</c:v>
                </c:pt>
                <c:pt idx="4">
                  <c:v>36.630600000000037</c:v>
                </c:pt>
                <c:pt idx="5">
                  <c:v>46.293660000000038</c:v>
                </c:pt>
                <c:pt idx="6">
                  <c:v>56.923026000000064</c:v>
                </c:pt>
                <c:pt idx="7">
                  <c:v>68.615328600000055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52-48A0-A64B-974CDA5AF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281583"/>
        <c:axId val="1"/>
      </c:scatterChart>
      <c:valAx>
        <c:axId val="2120281583"/>
        <c:scaling>
          <c:orientation val="minMax"/>
        </c:scaling>
        <c:delete val="0"/>
        <c:axPos val="b"/>
        <c:majorGridlines>
          <c:spPr>
            <a:ln w="3175">
              <a:solidFill>
                <a:schemeClr val="bg2">
                  <a:lumMod val="50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2">
                  <a:lumMod val="50000"/>
                </a:schemeClr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2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Open Sans"/>
                <a:ea typeface="Open Sans"/>
                <a:cs typeface="Open Sans"/>
              </a:defRPr>
            </a:pPr>
            <a:endParaRPr lang="es-E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2">
                  <a:lumMod val="50000"/>
                </a:schemeClr>
              </a:solidFill>
              <a:prstDash val="solid"/>
            </a:ln>
          </c:spPr>
        </c:majorGridlines>
        <c:numFmt formatCode="#,##0.00\ &quot;€&quot;" sourceLinked="1"/>
        <c:majorTickMark val="out"/>
        <c:minorTickMark val="none"/>
        <c:tickLblPos val="nextTo"/>
        <c:spPr>
          <a:solidFill>
            <a:schemeClr val="tx1">
              <a:lumMod val="65000"/>
              <a:lumOff val="35000"/>
            </a:schemeClr>
          </a:solidFill>
          <a:ln w="3175">
            <a:solidFill>
              <a:schemeClr val="bg2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bg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ES"/>
          </a:p>
        </c:txPr>
        <c:crossAx val="2120281583"/>
        <c:crosses val="autoZero"/>
        <c:crossBetween val="midCat"/>
      </c:valAx>
      <c:spPr>
        <a:solidFill>
          <a:schemeClr val="tx1">
            <a:lumMod val="65000"/>
            <a:lumOff val="3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93612357595091"/>
          <c:y val="0.34351235946252989"/>
          <c:w val="0.17278638557277115"/>
          <c:h val="0.24427513724963479"/>
        </c:manualLayout>
      </c:layout>
      <c:overlay val="0"/>
      <c:spPr>
        <a:solidFill>
          <a:schemeClr val="tx1">
            <a:lumMod val="65000"/>
            <a:lumOff val="3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tx1">
        <a:lumMod val="65000"/>
        <a:lumOff val="35000"/>
      </a:schemeClr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calculadora_roi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calculadora_roi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calculadora_roi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calculadora_roi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calculadora_roi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461962</xdr:colOff>
      <xdr:row>5</xdr:row>
      <xdr:rowOff>114300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E0253622-BC7F-451E-A55B-A177A5F73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278625</xdr:colOff>
      <xdr:row>1</xdr:row>
      <xdr:rowOff>95503</xdr:rowOff>
    </xdr:from>
    <xdr:to>
      <xdr:col>7</xdr:col>
      <xdr:colOff>30975</xdr:colOff>
      <xdr:row>4</xdr:row>
      <xdr:rowOff>57403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48828E8C-6EF0-42E9-B72F-6FC8A9DC3CDA}"/>
            </a:ext>
          </a:extLst>
        </xdr:cNvPr>
        <xdr:cNvSpPr/>
      </xdr:nvSpPr>
      <xdr:spPr>
        <a:xfrm>
          <a:off x="2564625" y="257428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8</xdr:col>
      <xdr:colOff>746174</xdr:colOff>
      <xdr:row>1</xdr:row>
      <xdr:rowOff>73838</xdr:rowOff>
    </xdr:from>
    <xdr:to>
      <xdr:col>9</xdr:col>
      <xdr:colOff>479474</xdr:colOff>
      <xdr:row>4</xdr:row>
      <xdr:rowOff>83363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E4905E53-FBE8-494D-A08A-66D857E11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588224</xdr:colOff>
      <xdr:row>1</xdr:row>
      <xdr:rowOff>73838</xdr:rowOff>
    </xdr:from>
    <xdr:to>
      <xdr:col>10</xdr:col>
      <xdr:colOff>321524</xdr:colOff>
      <xdr:row>4</xdr:row>
      <xdr:rowOff>83363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9B8227B6-17B7-4ACC-AAEA-6DD7DDF6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300074</xdr:colOff>
      <xdr:row>1</xdr:row>
      <xdr:rowOff>73838</xdr:rowOff>
    </xdr:from>
    <xdr:to>
      <xdr:col>8</xdr:col>
      <xdr:colOff>33374</xdr:colOff>
      <xdr:row>4</xdr:row>
      <xdr:rowOff>83363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BB0C74B5-DF02-4BEE-BB05-FD1F34B4C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142124</xdr:colOff>
      <xdr:row>1</xdr:row>
      <xdr:rowOff>73838</xdr:rowOff>
    </xdr:from>
    <xdr:to>
      <xdr:col>8</xdr:col>
      <xdr:colOff>637424</xdr:colOff>
      <xdr:row>4</xdr:row>
      <xdr:rowOff>83363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44961C56-3833-4D2B-9541-4A28E62BD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2357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457236</xdr:colOff>
      <xdr:row>6</xdr:row>
      <xdr:rowOff>98438</xdr:rowOff>
    </xdr:from>
    <xdr:to>
      <xdr:col>10</xdr:col>
      <xdr:colOff>397836</xdr:colOff>
      <xdr:row>19</xdr:row>
      <xdr:rowOff>136613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B2201F14-E363-4F63-B306-0F1C5045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10699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20</xdr:row>
      <xdr:rowOff>103988</xdr:rowOff>
    </xdr:from>
    <xdr:to>
      <xdr:col>5</xdr:col>
      <xdr:colOff>278774</xdr:colOff>
      <xdr:row>33</xdr:row>
      <xdr:rowOff>142163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B6A0A93C-F5B0-41CD-B686-7712703A3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334248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338174</xdr:colOff>
      <xdr:row>6</xdr:row>
      <xdr:rowOff>92888</xdr:rowOff>
    </xdr:from>
    <xdr:to>
      <xdr:col>5</xdr:col>
      <xdr:colOff>278774</xdr:colOff>
      <xdr:row>19</xdr:row>
      <xdr:rowOff>131063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7202F2F0-E014-4E80-A695-0532D092E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1064438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457236</xdr:colOff>
      <xdr:row>20</xdr:row>
      <xdr:rowOff>100014</xdr:rowOff>
    </xdr:from>
    <xdr:to>
      <xdr:col>10</xdr:col>
      <xdr:colOff>397836</xdr:colOff>
      <xdr:row>33</xdr:row>
      <xdr:rowOff>138189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F600DAA1-DFD9-477D-ACC1-DCF7D43E6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3338514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27</xdr:row>
      <xdr:rowOff>57150</xdr:rowOff>
    </xdr:from>
    <xdr:to>
      <xdr:col>8</xdr:col>
      <xdr:colOff>685800</xdr:colOff>
      <xdr:row>36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636585F3-4328-F829-9BFA-C6EE72405ADF}"/>
            </a:ext>
          </a:extLst>
        </xdr:cNvPr>
        <xdr:cNvSpPr txBox="1">
          <a:spLocks noChangeArrowheads="1"/>
        </xdr:cNvSpPr>
      </xdr:nvSpPr>
      <xdr:spPr bwMode="auto">
        <a:xfrm>
          <a:off x="4943475" y="4800600"/>
          <a:ext cx="2886075" cy="1428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LA FUNCION VNA CALCULA SOLO VALORES PRESENTES Y NO VALORES PRESENTES NETOS DE INVERSIONES; POR ELLO SE DEBE CALCULAR EL VALOR PRESENTE DE LOS FLUJOS DE CAJA POSTERIORES AL PERIODO 0 Y A ESO SUMARLE ALGEBRAICAMNTE EL VALOR DE LA INVERSION INICIAL; ES DECIR EL FLUJO DE CAJA DEL PERIODO 0 PARA DETERMINAR EL VAN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5</xdr:col>
      <xdr:colOff>314325</xdr:colOff>
      <xdr:row>36</xdr:row>
      <xdr:rowOff>28575</xdr:rowOff>
    </xdr:from>
    <xdr:to>
      <xdr:col>5</xdr:col>
      <xdr:colOff>828675</xdr:colOff>
      <xdr:row>37</xdr:row>
      <xdr:rowOff>57150</xdr:rowOff>
    </xdr:to>
    <xdr:sp macro="" textlink="">
      <xdr:nvSpPr>
        <xdr:cNvPr id="1042" name="AutoShape 5">
          <a:extLst>
            <a:ext uri="{FF2B5EF4-FFF2-40B4-BE49-F238E27FC236}">
              <a16:creationId xmlns:a16="http://schemas.microsoft.com/office/drawing/2014/main" id="{7E474CE1-87E1-46F9-23E1-08BC11F9C544}"/>
            </a:ext>
          </a:extLst>
        </xdr:cNvPr>
        <xdr:cNvSpPr>
          <a:spLocks noChangeArrowheads="1"/>
        </xdr:cNvSpPr>
      </xdr:nvSpPr>
      <xdr:spPr bwMode="auto">
        <a:xfrm rot="-1466637">
          <a:off x="4838700" y="7610475"/>
          <a:ext cx="514350" cy="219075"/>
        </a:xfrm>
        <a:prstGeom prst="curvedUpArrow">
          <a:avLst>
            <a:gd name="adj1" fmla="val 46957"/>
            <a:gd name="adj2" fmla="val 93913"/>
            <a:gd name="adj3" fmla="val 33333"/>
          </a:avLst>
        </a:prstGeom>
        <a:solidFill>
          <a:srgbClr val="ED7D31"/>
        </a:solidFill>
        <a:ln w="9525">
          <a:solidFill>
            <a:srgbClr val="E7E6E6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533400</xdr:colOff>
      <xdr:row>48</xdr:row>
      <xdr:rowOff>142875</xdr:rowOff>
    </xdr:from>
    <xdr:to>
      <xdr:col>8</xdr:col>
      <xdr:colOff>285750</xdr:colOff>
      <xdr:row>56</xdr:row>
      <xdr:rowOff>161925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6F1E38A0-078F-BBF6-76E4-74D4FA491887}"/>
            </a:ext>
          </a:extLst>
        </xdr:cNvPr>
        <xdr:cNvSpPr>
          <a:spLocks noChangeArrowheads="1"/>
        </xdr:cNvSpPr>
      </xdr:nvSpPr>
      <xdr:spPr bwMode="auto">
        <a:xfrm>
          <a:off x="3981450" y="8401050"/>
          <a:ext cx="3448050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CUANDO EL VALOR ACUMULADO ES CERO O POSITIVO AL FINAL DE UN PERIODO SIGNIFICA QUEN LA INVERSION INICIAL SE HA RECUPERADO. CUANDO ES CERO SIGNIFICA QUE SE HA RECUPERADO AL FINAL DE ESE PERIODO; EN CAMBIO CUANDO ES POSITIVO SIGNIFICA QUE SE RECUPERO ENTRE EL PERIODO ANTERIOR Y AQUEL EN EL CUAL EL FC ACUMULADO ES POSITIVO</a:t>
          </a:r>
        </a:p>
      </xdr:txBody>
    </xdr:sp>
    <xdr:clientData/>
  </xdr:twoCellAnchor>
  <xdr:twoCellAnchor>
    <xdr:from>
      <xdr:col>3</xdr:col>
      <xdr:colOff>628650</xdr:colOff>
      <xdr:row>52</xdr:row>
      <xdr:rowOff>47625</xdr:rowOff>
    </xdr:from>
    <xdr:to>
      <xdr:col>4</xdr:col>
      <xdr:colOff>495300</xdr:colOff>
      <xdr:row>52</xdr:row>
      <xdr:rowOff>123825</xdr:rowOff>
    </xdr:to>
    <xdr:sp macro="" textlink="">
      <xdr:nvSpPr>
        <xdr:cNvPr id="1044" name="AutoShape 9">
          <a:extLst>
            <a:ext uri="{FF2B5EF4-FFF2-40B4-BE49-F238E27FC236}">
              <a16:creationId xmlns:a16="http://schemas.microsoft.com/office/drawing/2014/main" id="{B1B7E707-323F-ED46-83A7-6281367A064E}"/>
            </a:ext>
          </a:extLst>
        </xdr:cNvPr>
        <xdr:cNvSpPr>
          <a:spLocks noChangeArrowheads="1"/>
        </xdr:cNvSpPr>
      </xdr:nvSpPr>
      <xdr:spPr bwMode="auto">
        <a:xfrm>
          <a:off x="3124200" y="8953500"/>
          <a:ext cx="819150" cy="0"/>
        </a:xfrm>
        <a:prstGeom prst="notchedRightArrow">
          <a:avLst>
            <a:gd name="adj1" fmla="val 50000"/>
            <a:gd name="adj2" fmla="val -2147483648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202407</xdr:colOff>
      <xdr:row>98</xdr:row>
      <xdr:rowOff>4762</xdr:rowOff>
    </xdr:from>
    <xdr:to>
      <xdr:col>21</xdr:col>
      <xdr:colOff>164307</xdr:colOff>
      <xdr:row>121</xdr:row>
      <xdr:rowOff>80962</xdr:rowOff>
    </xdr:to>
    <xdr:graphicFrame macro="">
      <xdr:nvGraphicFramePr>
        <xdr:cNvPr id="1045" name="Gráfico 13">
          <a:extLst>
            <a:ext uri="{FF2B5EF4-FFF2-40B4-BE49-F238E27FC236}">
              <a16:creationId xmlns:a16="http://schemas.microsoft.com/office/drawing/2014/main" id="{4FD55569-5A5C-9F07-2430-ABB3FE2B0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showGridLines="0" tabSelected="1" workbookViewId="0">
      <selection activeCell="N30" sqref="N30"/>
    </sheetView>
  </sheetViews>
  <sheetFormatPr baseColWidth="10" defaultRowHeight="12.75" x14ac:dyDescent="0.2"/>
  <cols>
    <col min="1" max="16384" width="11.42578125" style="8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M142"/>
  <sheetViews>
    <sheetView showGridLines="0" topLeftCell="A79" zoomScale="80" zoomScaleNormal="80" workbookViewId="0">
      <selection activeCell="AA110" sqref="AA110"/>
    </sheetView>
  </sheetViews>
  <sheetFormatPr baseColWidth="10" defaultRowHeight="15" outlineLevelRow="2" x14ac:dyDescent="0.3"/>
  <cols>
    <col min="1" max="1" width="11.42578125" style="1"/>
    <col min="2" max="3" width="13" style="2" customWidth="1"/>
    <col min="4" max="4" width="14.28515625" style="3" customWidth="1"/>
    <col min="5" max="5" width="16.140625" style="3" customWidth="1"/>
    <col min="6" max="6" width="13" style="1" customWidth="1"/>
    <col min="7" max="7" width="14.85546875" style="1" bestFit="1" customWidth="1"/>
    <col min="8" max="16384" width="11.42578125" style="1"/>
  </cols>
  <sheetData>
    <row r="1" spans="1:13" s="35" customFormat="1" ht="50.25" customHeight="1" x14ac:dyDescent="0.55000000000000004">
      <c r="A1" s="35" t="s">
        <v>0</v>
      </c>
      <c r="B1" s="36" t="s">
        <v>49</v>
      </c>
      <c r="C1" s="36"/>
      <c r="E1" s="36"/>
      <c r="F1" s="36"/>
    </row>
    <row r="2" spans="1:13" ht="21" x14ac:dyDescent="0.4">
      <c r="B2" s="51" t="s">
        <v>9</v>
      </c>
      <c r="C2" s="52"/>
      <c r="D2" s="53"/>
      <c r="E2" s="53"/>
      <c r="F2" s="54"/>
      <c r="G2" s="54"/>
      <c r="H2" s="14"/>
      <c r="I2" s="14"/>
      <c r="J2" s="14"/>
    </row>
    <row r="3" spans="1:13" outlineLevel="1" x14ac:dyDescent="0.3">
      <c r="B3" s="12"/>
      <c r="C3" s="12"/>
      <c r="D3" s="13"/>
      <c r="E3" s="13"/>
      <c r="F3" s="14"/>
      <c r="G3" s="14"/>
      <c r="H3" s="14"/>
      <c r="I3" s="14"/>
      <c r="J3" s="14"/>
    </row>
    <row r="4" spans="1:13" outlineLevel="1" x14ac:dyDescent="0.3">
      <c r="B4" s="71" t="s">
        <v>3</v>
      </c>
      <c r="C4" s="70" t="s">
        <v>7</v>
      </c>
      <c r="D4" s="70"/>
      <c r="E4" s="70"/>
      <c r="F4" s="70"/>
      <c r="G4" s="70"/>
      <c r="H4" s="14"/>
      <c r="I4" s="14"/>
      <c r="J4" s="14"/>
    </row>
    <row r="5" spans="1:13" s="4" customFormat="1" ht="24.75" customHeight="1" outlineLevel="1" x14ac:dyDescent="0.2">
      <c r="B5" s="72"/>
      <c r="C5" s="55" t="s">
        <v>4</v>
      </c>
      <c r="D5" s="55" t="s">
        <v>1</v>
      </c>
      <c r="E5" s="55" t="s">
        <v>2</v>
      </c>
      <c r="F5" s="55" t="s">
        <v>5</v>
      </c>
      <c r="G5" s="55" t="s">
        <v>6</v>
      </c>
      <c r="H5" s="15"/>
      <c r="I5" s="15"/>
      <c r="J5" s="15"/>
    </row>
    <row r="6" spans="1:13" outlineLevel="1" x14ac:dyDescent="0.3">
      <c r="B6" s="49"/>
      <c r="C6" s="49"/>
      <c r="D6" s="50"/>
      <c r="E6" s="50"/>
      <c r="F6" s="50"/>
      <c r="G6" s="50"/>
      <c r="H6" s="14"/>
      <c r="I6" s="14"/>
      <c r="J6" s="14"/>
    </row>
    <row r="7" spans="1:13" outlineLevel="1" x14ac:dyDescent="0.3">
      <c r="B7" s="44">
        <v>0</v>
      </c>
      <c r="C7" s="44">
        <v>-30</v>
      </c>
      <c r="D7" s="45"/>
      <c r="E7" s="45"/>
      <c r="F7" s="45"/>
      <c r="G7" s="45">
        <f>+SUM(C7:F7)</f>
        <v>-30</v>
      </c>
      <c r="H7" s="14"/>
      <c r="I7" s="14"/>
      <c r="J7" s="14"/>
    </row>
    <row r="8" spans="1:13" outlineLevel="1" x14ac:dyDescent="0.3">
      <c r="B8" s="44">
        <v>1</v>
      </c>
      <c r="C8" s="44"/>
      <c r="D8" s="45">
        <v>20</v>
      </c>
      <c r="E8" s="45">
        <v>-14</v>
      </c>
      <c r="F8" s="45"/>
      <c r="G8" s="45">
        <f t="shared" ref="G8:G15" si="0">+SUM(C8:F8)</f>
        <v>6</v>
      </c>
      <c r="H8" s="14"/>
      <c r="I8" s="14"/>
      <c r="J8" s="14"/>
    </row>
    <row r="9" spans="1:13" outlineLevel="1" x14ac:dyDescent="0.3">
      <c r="B9" s="44">
        <v>2</v>
      </c>
      <c r="C9" s="44"/>
      <c r="D9" s="45">
        <v>20</v>
      </c>
      <c r="E9" s="45">
        <v>-14</v>
      </c>
      <c r="F9" s="45"/>
      <c r="G9" s="45">
        <f t="shared" si="0"/>
        <v>6</v>
      </c>
      <c r="H9" s="14"/>
      <c r="I9" s="14"/>
      <c r="J9" s="14"/>
    </row>
    <row r="10" spans="1:13" outlineLevel="1" x14ac:dyDescent="0.3">
      <c r="B10" s="44">
        <v>3</v>
      </c>
      <c r="C10" s="44"/>
      <c r="D10" s="45">
        <v>20</v>
      </c>
      <c r="E10" s="45">
        <v>-14</v>
      </c>
      <c r="F10" s="45"/>
      <c r="G10" s="45">
        <f t="shared" si="0"/>
        <v>6</v>
      </c>
      <c r="H10" s="14"/>
      <c r="I10" s="14"/>
      <c r="J10" s="14"/>
    </row>
    <row r="11" spans="1:13" outlineLevel="1" x14ac:dyDescent="0.3">
      <c r="B11" s="44">
        <v>4</v>
      </c>
      <c r="C11" s="44"/>
      <c r="D11" s="45">
        <v>20</v>
      </c>
      <c r="E11" s="45">
        <v>-14</v>
      </c>
      <c r="F11" s="45"/>
      <c r="G11" s="45">
        <f t="shared" si="0"/>
        <v>6</v>
      </c>
      <c r="H11" s="14"/>
      <c r="I11" s="14"/>
      <c r="J11" s="14"/>
    </row>
    <row r="12" spans="1:13" outlineLevel="1" x14ac:dyDescent="0.3">
      <c r="B12" s="44">
        <v>5</v>
      </c>
      <c r="C12" s="44"/>
      <c r="D12" s="45">
        <v>20</v>
      </c>
      <c r="E12" s="45">
        <v>-14</v>
      </c>
      <c r="F12" s="45"/>
      <c r="G12" s="45">
        <f t="shared" si="0"/>
        <v>6</v>
      </c>
      <c r="H12" s="14"/>
      <c r="I12" s="14"/>
      <c r="J12" s="14"/>
    </row>
    <row r="13" spans="1:13" outlineLevel="1" x14ac:dyDescent="0.3">
      <c r="B13" s="44">
        <v>6</v>
      </c>
      <c r="C13" s="44"/>
      <c r="D13" s="45">
        <v>20</v>
      </c>
      <c r="E13" s="45">
        <v>-14</v>
      </c>
      <c r="F13" s="45"/>
      <c r="G13" s="45">
        <f t="shared" si="0"/>
        <v>6</v>
      </c>
      <c r="H13" s="14"/>
      <c r="I13" s="14"/>
      <c r="J13" s="14"/>
    </row>
    <row r="14" spans="1:13" outlineLevel="1" x14ac:dyDescent="0.3">
      <c r="B14" s="44">
        <v>7</v>
      </c>
      <c r="C14" s="44"/>
      <c r="D14" s="45">
        <v>20</v>
      </c>
      <c r="E14" s="45">
        <v>-14</v>
      </c>
      <c r="F14" s="45"/>
      <c r="G14" s="45">
        <f t="shared" si="0"/>
        <v>6</v>
      </c>
      <c r="H14" s="14"/>
      <c r="I14" s="14"/>
      <c r="J14" s="14"/>
    </row>
    <row r="15" spans="1:13" outlineLevel="1" x14ac:dyDescent="0.3">
      <c r="B15" s="44">
        <v>8</v>
      </c>
      <c r="C15" s="44"/>
      <c r="D15" s="45">
        <v>20</v>
      </c>
      <c r="E15" s="45">
        <v>-14</v>
      </c>
      <c r="F15" s="45">
        <v>2</v>
      </c>
      <c r="G15" s="45">
        <f t="shared" si="0"/>
        <v>8</v>
      </c>
      <c r="H15" s="14"/>
      <c r="I15" s="14"/>
      <c r="J15" s="21"/>
      <c r="K15" s="7"/>
      <c r="L15" s="7"/>
      <c r="M15" s="7"/>
    </row>
    <row r="16" spans="1:13" outlineLevel="1" x14ac:dyDescent="0.3">
      <c r="B16" s="46"/>
      <c r="C16" s="46"/>
      <c r="D16" s="47"/>
      <c r="E16" s="47"/>
      <c r="F16" s="47"/>
      <c r="G16" s="47"/>
      <c r="H16" s="14"/>
      <c r="I16" s="14"/>
      <c r="J16" s="14"/>
    </row>
    <row r="17" spans="2:10" outlineLevel="1" x14ac:dyDescent="0.3">
      <c r="B17" s="48" t="s">
        <v>8</v>
      </c>
      <c r="C17" s="48">
        <f>SUM(C7:C16)</f>
        <v>-30</v>
      </c>
      <c r="D17" s="48">
        <f>SUM(D7:D16)</f>
        <v>160</v>
      </c>
      <c r="E17" s="48">
        <f>SUM(E7:E16)</f>
        <v>-112</v>
      </c>
      <c r="F17" s="48">
        <f>SUM(F7:F16)</f>
        <v>2</v>
      </c>
      <c r="G17" s="48">
        <f>SUM(G7:G16)</f>
        <v>20</v>
      </c>
      <c r="H17" s="14"/>
      <c r="I17" s="14"/>
      <c r="J17" s="14"/>
    </row>
    <row r="18" spans="2:10" x14ac:dyDescent="0.3">
      <c r="B18" s="12"/>
      <c r="C18" s="12"/>
      <c r="D18" s="13"/>
      <c r="E18" s="13"/>
      <c r="F18" s="14"/>
      <c r="G18" s="14"/>
      <c r="H18" s="14"/>
      <c r="I18" s="14"/>
      <c r="J18" s="14"/>
    </row>
    <row r="19" spans="2:10" ht="21" x14ac:dyDescent="0.4">
      <c r="B19" s="51" t="s">
        <v>10</v>
      </c>
      <c r="C19" s="52"/>
      <c r="D19" s="53"/>
      <c r="E19" s="53"/>
      <c r="F19" s="14"/>
      <c r="G19" s="14"/>
      <c r="H19" s="14"/>
      <c r="I19" s="14"/>
      <c r="J19" s="14"/>
    </row>
    <row r="20" spans="2:10" outlineLevel="1" x14ac:dyDescent="0.3">
      <c r="B20" s="12"/>
      <c r="C20" s="12"/>
      <c r="D20" s="13"/>
      <c r="E20" s="13"/>
      <c r="F20" s="14"/>
      <c r="G20" s="14"/>
      <c r="H20" s="14"/>
      <c r="I20" s="14"/>
      <c r="J20" s="14"/>
    </row>
    <row r="21" spans="2:10" outlineLevel="1" x14ac:dyDescent="0.3">
      <c r="B21" s="9" t="s">
        <v>12</v>
      </c>
      <c r="C21" s="12"/>
      <c r="D21" s="56">
        <v>0.1</v>
      </c>
      <c r="E21" s="13"/>
      <c r="F21" s="14"/>
      <c r="G21" s="14"/>
      <c r="H21" s="14"/>
      <c r="I21" s="14"/>
      <c r="J21" s="14"/>
    </row>
    <row r="22" spans="2:10" outlineLevel="1" x14ac:dyDescent="0.3">
      <c r="B22" s="12"/>
      <c r="C22" s="12"/>
      <c r="D22" s="13"/>
      <c r="E22" s="13"/>
      <c r="F22" s="14"/>
      <c r="G22" s="14"/>
      <c r="H22" s="14"/>
      <c r="I22" s="14"/>
      <c r="J22" s="14"/>
    </row>
    <row r="23" spans="2:10" ht="15" customHeight="1" outlineLevel="1" x14ac:dyDescent="0.3">
      <c r="B23" s="71" t="s">
        <v>3</v>
      </c>
      <c r="C23" s="71" t="s">
        <v>11</v>
      </c>
      <c r="D23" s="71" t="s">
        <v>13</v>
      </c>
      <c r="E23" s="71" t="s">
        <v>14</v>
      </c>
      <c r="F23" s="14"/>
      <c r="G23" s="14"/>
      <c r="H23" s="14"/>
      <c r="I23" s="14"/>
      <c r="J23" s="14"/>
    </row>
    <row r="24" spans="2:10" outlineLevel="1" x14ac:dyDescent="0.3">
      <c r="B24" s="73"/>
      <c r="C24" s="73"/>
      <c r="D24" s="73"/>
      <c r="E24" s="73"/>
      <c r="F24" s="14"/>
      <c r="G24" s="14"/>
      <c r="H24" s="14"/>
      <c r="I24" s="14"/>
      <c r="J24" s="14"/>
    </row>
    <row r="25" spans="2:10" outlineLevel="1" x14ac:dyDescent="0.3">
      <c r="B25" s="44"/>
      <c r="C25" s="44"/>
      <c r="D25" s="45"/>
      <c r="E25" s="45"/>
      <c r="F25" s="14"/>
      <c r="G25" s="14"/>
      <c r="H25" s="14"/>
      <c r="I25" s="14"/>
      <c r="J25" s="14"/>
    </row>
    <row r="26" spans="2:10" outlineLevel="1" x14ac:dyDescent="0.3">
      <c r="B26" s="44">
        <v>0</v>
      </c>
      <c r="C26" s="44">
        <f>+G7</f>
        <v>-30</v>
      </c>
      <c r="D26" s="57">
        <f t="shared" ref="D26:D34" si="1">+(1+TASA_DE_DESCUENTO)^-B26</f>
        <v>1</v>
      </c>
      <c r="E26" s="57">
        <f>+C26*D26</f>
        <v>-30</v>
      </c>
      <c r="F26" s="14"/>
      <c r="G26" s="14"/>
      <c r="H26" s="14"/>
      <c r="I26" s="14"/>
      <c r="J26" s="14"/>
    </row>
    <row r="27" spans="2:10" outlineLevel="1" x14ac:dyDescent="0.3">
      <c r="B27" s="44">
        <v>1</v>
      </c>
      <c r="C27" s="44">
        <f t="shared" ref="C27:C34" si="2">+G8</f>
        <v>6</v>
      </c>
      <c r="D27" s="57">
        <f t="shared" si="1"/>
        <v>0.90909090909090906</v>
      </c>
      <c r="E27" s="57">
        <f t="shared" ref="E27:E34" si="3">+C27*D27</f>
        <v>5.4545454545454541</v>
      </c>
      <c r="F27" s="14"/>
      <c r="G27" s="14"/>
      <c r="H27" s="14"/>
      <c r="I27" s="14"/>
      <c r="J27" s="14"/>
    </row>
    <row r="28" spans="2:10" outlineLevel="1" x14ac:dyDescent="0.3">
      <c r="B28" s="44">
        <v>2</v>
      </c>
      <c r="C28" s="44">
        <f t="shared" si="2"/>
        <v>6</v>
      </c>
      <c r="D28" s="57">
        <f t="shared" si="1"/>
        <v>0.82644628099173545</v>
      </c>
      <c r="E28" s="57">
        <f t="shared" si="3"/>
        <v>4.9586776859504127</v>
      </c>
      <c r="F28" s="14"/>
      <c r="G28" s="14"/>
      <c r="H28" s="14"/>
      <c r="I28" s="14"/>
      <c r="J28" s="14"/>
    </row>
    <row r="29" spans="2:10" outlineLevel="1" x14ac:dyDescent="0.3">
      <c r="B29" s="44">
        <v>3</v>
      </c>
      <c r="C29" s="44">
        <f t="shared" si="2"/>
        <v>6</v>
      </c>
      <c r="D29" s="57">
        <f t="shared" si="1"/>
        <v>0.75131480090157754</v>
      </c>
      <c r="E29" s="57">
        <f t="shared" si="3"/>
        <v>4.5078888054094648</v>
      </c>
      <c r="F29" s="14"/>
      <c r="G29" s="14"/>
      <c r="H29" s="14"/>
      <c r="I29" s="14"/>
      <c r="J29" s="14"/>
    </row>
    <row r="30" spans="2:10" outlineLevel="1" x14ac:dyDescent="0.3">
      <c r="B30" s="44">
        <v>4</v>
      </c>
      <c r="C30" s="44">
        <f t="shared" si="2"/>
        <v>6</v>
      </c>
      <c r="D30" s="57">
        <f t="shared" si="1"/>
        <v>0.68301345536507052</v>
      </c>
      <c r="E30" s="57">
        <f t="shared" si="3"/>
        <v>4.0980807321904233</v>
      </c>
      <c r="F30" s="14"/>
      <c r="G30" s="14"/>
      <c r="H30" s="14"/>
      <c r="I30" s="14"/>
      <c r="J30" s="14"/>
    </row>
    <row r="31" spans="2:10" outlineLevel="1" x14ac:dyDescent="0.3">
      <c r="B31" s="44">
        <v>5</v>
      </c>
      <c r="C31" s="44">
        <f t="shared" si="2"/>
        <v>6</v>
      </c>
      <c r="D31" s="57">
        <f t="shared" si="1"/>
        <v>0.62092132305915493</v>
      </c>
      <c r="E31" s="57">
        <f t="shared" si="3"/>
        <v>3.7255279383549293</v>
      </c>
      <c r="F31" s="14"/>
      <c r="G31" s="14"/>
      <c r="H31" s="14"/>
      <c r="I31" s="14"/>
      <c r="J31" s="14"/>
    </row>
    <row r="32" spans="2:10" outlineLevel="1" x14ac:dyDescent="0.3">
      <c r="B32" s="44">
        <v>6</v>
      </c>
      <c r="C32" s="44">
        <f t="shared" si="2"/>
        <v>6</v>
      </c>
      <c r="D32" s="57">
        <f t="shared" si="1"/>
        <v>0.56447393005377722</v>
      </c>
      <c r="E32" s="57">
        <f t="shared" si="3"/>
        <v>3.3868435803226635</v>
      </c>
      <c r="F32" s="14"/>
      <c r="G32" s="14"/>
      <c r="H32" s="14"/>
      <c r="I32" s="14"/>
      <c r="J32" s="14"/>
    </row>
    <row r="33" spans="2:13" outlineLevel="1" x14ac:dyDescent="0.3">
      <c r="B33" s="44">
        <v>7</v>
      </c>
      <c r="C33" s="44">
        <f t="shared" si="2"/>
        <v>6</v>
      </c>
      <c r="D33" s="57">
        <f t="shared" si="1"/>
        <v>0.51315811823070645</v>
      </c>
      <c r="E33" s="57">
        <f t="shared" si="3"/>
        <v>3.0789487093842389</v>
      </c>
      <c r="F33" s="14"/>
      <c r="G33" s="14"/>
      <c r="H33" s="14"/>
      <c r="I33" s="14"/>
      <c r="J33" s="14"/>
    </row>
    <row r="34" spans="2:13" outlineLevel="1" x14ac:dyDescent="0.3">
      <c r="B34" s="44">
        <v>8</v>
      </c>
      <c r="C34" s="44">
        <f t="shared" si="2"/>
        <v>8</v>
      </c>
      <c r="D34" s="57">
        <f t="shared" si="1"/>
        <v>0.46650738020973315</v>
      </c>
      <c r="E34" s="57">
        <f t="shared" si="3"/>
        <v>3.7320590416778652</v>
      </c>
      <c r="F34" s="14"/>
      <c r="G34" s="14"/>
      <c r="H34" s="14"/>
      <c r="I34" s="14"/>
      <c r="J34" s="26"/>
      <c r="K34" s="10"/>
      <c r="L34" s="10"/>
      <c r="M34" s="10"/>
    </row>
    <row r="35" spans="2:13" outlineLevel="1" x14ac:dyDescent="0.3">
      <c r="B35" s="46"/>
      <c r="C35" s="46"/>
      <c r="D35" s="45"/>
      <c r="E35" s="47"/>
      <c r="F35" s="14"/>
      <c r="G35" s="14"/>
      <c r="H35" s="14"/>
      <c r="I35" s="14"/>
      <c r="J35" s="14"/>
    </row>
    <row r="36" spans="2:13" outlineLevel="1" x14ac:dyDescent="0.3">
      <c r="B36" s="48" t="s">
        <v>8</v>
      </c>
      <c r="C36" s="48">
        <f>SUM(C26:C35)</f>
        <v>20</v>
      </c>
      <c r="D36" s="13"/>
      <c r="E36" s="58">
        <f>SUM(E26:E35)</f>
        <v>2.9425719478354511</v>
      </c>
      <c r="F36" s="14"/>
      <c r="G36" s="14"/>
      <c r="H36" s="14"/>
      <c r="I36" s="14"/>
      <c r="J36" s="14"/>
    </row>
    <row r="37" spans="2:13" outlineLevel="1" x14ac:dyDescent="0.3">
      <c r="B37" s="12"/>
      <c r="C37" s="12"/>
      <c r="D37" s="13"/>
      <c r="E37" s="13"/>
      <c r="F37" s="14"/>
      <c r="G37" s="14"/>
      <c r="H37" s="14"/>
      <c r="I37" s="14"/>
      <c r="J37" s="14"/>
    </row>
    <row r="38" spans="2:13" outlineLevel="1" x14ac:dyDescent="0.3">
      <c r="B38" s="9" t="s">
        <v>15</v>
      </c>
      <c r="C38" s="12"/>
      <c r="D38" s="13"/>
      <c r="E38" s="59">
        <f>+INVERSION_INICIAL+NPV(TASA_DE_DESCUENTO,C27:C34)</f>
        <v>2.9425719478354537</v>
      </c>
      <c r="F38" s="14"/>
      <c r="G38" s="14"/>
      <c r="H38" s="14"/>
      <c r="I38" s="14"/>
      <c r="J38" s="14"/>
    </row>
    <row r="39" spans="2:13" x14ac:dyDescent="0.3">
      <c r="B39" s="12"/>
      <c r="C39" s="12"/>
      <c r="D39" s="13"/>
      <c r="E39" s="13"/>
      <c r="F39" s="14"/>
      <c r="G39" s="14"/>
      <c r="H39" s="14"/>
      <c r="I39" s="14"/>
      <c r="J39" s="14"/>
    </row>
    <row r="40" spans="2:13" ht="21" x14ac:dyDescent="0.4">
      <c r="B40" s="51" t="s">
        <v>18</v>
      </c>
      <c r="C40" s="52"/>
      <c r="D40" s="53"/>
      <c r="E40" s="53"/>
      <c r="F40" s="54"/>
      <c r="G40" s="54"/>
      <c r="H40" s="14"/>
      <c r="I40" s="14"/>
      <c r="J40" s="14"/>
    </row>
    <row r="41" spans="2:13" ht="12" customHeight="1" outlineLevel="1" x14ac:dyDescent="0.3">
      <c r="B41" s="14"/>
      <c r="C41" s="14"/>
      <c r="D41" s="14"/>
      <c r="E41" s="13"/>
      <c r="F41" s="14"/>
      <c r="G41" s="14"/>
      <c r="H41" s="14"/>
      <c r="I41" s="14"/>
      <c r="J41" s="14"/>
    </row>
    <row r="42" spans="2:13" outlineLevel="1" x14ac:dyDescent="0.3">
      <c r="B42" s="14"/>
      <c r="C42" s="14"/>
      <c r="D42" s="14"/>
      <c r="E42" s="13"/>
      <c r="F42" s="14"/>
      <c r="G42" s="14"/>
      <c r="H42" s="14"/>
      <c r="I42" s="14"/>
      <c r="J42" s="14"/>
    </row>
    <row r="43" spans="2:13" outlineLevel="1" x14ac:dyDescent="0.3">
      <c r="B43" s="9" t="s">
        <v>20</v>
      </c>
      <c r="C43" s="14"/>
      <c r="D43" s="14"/>
      <c r="E43" s="13"/>
      <c r="F43" s="14"/>
      <c r="G43" s="14"/>
      <c r="H43" s="14"/>
      <c r="I43" s="14"/>
      <c r="J43" s="14"/>
    </row>
    <row r="44" spans="2:13" ht="15.75" hidden="1" outlineLevel="2" thickBot="1" x14ac:dyDescent="0.35">
      <c r="C44" s="12"/>
      <c r="D44" s="13"/>
      <c r="E44" s="13"/>
      <c r="F44" s="14"/>
      <c r="G44" s="14"/>
      <c r="H44" s="14"/>
      <c r="I44" s="14"/>
      <c r="J44" s="14"/>
    </row>
    <row r="45" spans="2:13" hidden="1" outlineLevel="2" x14ac:dyDescent="0.3">
      <c r="B45" s="74" t="s">
        <v>3</v>
      </c>
      <c r="C45" s="76" t="s">
        <v>16</v>
      </c>
      <c r="D45" s="76" t="s">
        <v>17</v>
      </c>
      <c r="E45" s="13"/>
      <c r="F45" s="14"/>
      <c r="G45" s="14"/>
      <c r="H45" s="14"/>
      <c r="I45" s="14"/>
      <c r="J45" s="14"/>
    </row>
    <row r="46" spans="2:13" ht="15.75" hidden="1" outlineLevel="2" thickBot="1" x14ac:dyDescent="0.35">
      <c r="B46" s="75"/>
      <c r="C46" s="77"/>
      <c r="D46" s="77"/>
      <c r="E46" s="13"/>
      <c r="F46" s="14"/>
      <c r="G46" s="14"/>
      <c r="H46" s="14"/>
      <c r="I46" s="14"/>
      <c r="J46" s="14"/>
    </row>
    <row r="47" spans="2:13" hidden="1" outlineLevel="2" x14ac:dyDescent="0.3">
      <c r="B47" s="5"/>
      <c r="C47" s="16"/>
      <c r="D47" s="17"/>
      <c r="E47" s="13"/>
      <c r="F47" s="14"/>
      <c r="G47" s="14"/>
      <c r="H47" s="14"/>
      <c r="I47" s="14"/>
      <c r="J47" s="14"/>
    </row>
    <row r="48" spans="2:13" hidden="1" outlineLevel="2" x14ac:dyDescent="0.3">
      <c r="B48" s="6">
        <v>0</v>
      </c>
      <c r="C48" s="18">
        <f>+G7</f>
        <v>-30</v>
      </c>
      <c r="D48" s="19">
        <f>+C48</f>
        <v>-30</v>
      </c>
      <c r="E48" s="13"/>
      <c r="F48" s="14"/>
      <c r="G48" s="14"/>
      <c r="H48" s="14"/>
      <c r="I48" s="14"/>
      <c r="J48" s="14"/>
    </row>
    <row r="49" spans="2:10" hidden="1" outlineLevel="2" x14ac:dyDescent="0.3">
      <c r="B49" s="6">
        <v>1</v>
      </c>
      <c r="C49" s="18">
        <f t="shared" ref="C49:C56" si="4">+G8</f>
        <v>6</v>
      </c>
      <c r="D49" s="19">
        <f>+D48+C49</f>
        <v>-24</v>
      </c>
      <c r="E49" s="13"/>
      <c r="F49" s="14"/>
      <c r="G49" s="14"/>
      <c r="H49" s="14"/>
      <c r="I49" s="14"/>
      <c r="J49" s="14"/>
    </row>
    <row r="50" spans="2:10" hidden="1" outlineLevel="2" x14ac:dyDescent="0.3">
      <c r="B50" s="6">
        <v>2</v>
      </c>
      <c r="C50" s="18">
        <f t="shared" si="4"/>
        <v>6</v>
      </c>
      <c r="D50" s="19">
        <f t="shared" ref="D50:D56" si="5">+D49+C50</f>
        <v>-18</v>
      </c>
      <c r="E50" s="13"/>
      <c r="F50" s="14"/>
      <c r="G50" s="14"/>
      <c r="H50" s="14"/>
      <c r="I50" s="14"/>
      <c r="J50" s="14"/>
    </row>
    <row r="51" spans="2:10" hidden="1" outlineLevel="2" x14ac:dyDescent="0.3">
      <c r="B51" s="6">
        <v>3</v>
      </c>
      <c r="C51" s="18">
        <f t="shared" si="4"/>
        <v>6</v>
      </c>
      <c r="D51" s="19">
        <f t="shared" si="5"/>
        <v>-12</v>
      </c>
      <c r="E51" s="13"/>
      <c r="F51" s="14"/>
      <c r="G51" s="14"/>
      <c r="H51" s="14"/>
      <c r="I51" s="14"/>
      <c r="J51" s="14"/>
    </row>
    <row r="52" spans="2:10" hidden="1" outlineLevel="2" x14ac:dyDescent="0.3">
      <c r="B52" s="6">
        <v>4</v>
      </c>
      <c r="C52" s="18">
        <f t="shared" si="4"/>
        <v>6</v>
      </c>
      <c r="D52" s="19">
        <f t="shared" si="5"/>
        <v>-6</v>
      </c>
      <c r="E52" s="13"/>
      <c r="F52" s="14"/>
      <c r="G52" s="14"/>
      <c r="H52" s="14"/>
      <c r="I52" s="14"/>
      <c r="J52" s="14"/>
    </row>
    <row r="53" spans="2:10" hidden="1" outlineLevel="2" x14ac:dyDescent="0.3">
      <c r="B53" s="6">
        <v>5</v>
      </c>
      <c r="C53" s="18">
        <f t="shared" si="4"/>
        <v>6</v>
      </c>
      <c r="D53" s="19">
        <f t="shared" si="5"/>
        <v>0</v>
      </c>
      <c r="E53" s="13"/>
      <c r="F53" s="14"/>
      <c r="G53" s="14"/>
      <c r="H53" s="14"/>
      <c r="I53" s="14"/>
      <c r="J53" s="14"/>
    </row>
    <row r="54" spans="2:10" hidden="1" outlineLevel="2" x14ac:dyDescent="0.3">
      <c r="B54" s="6">
        <v>6</v>
      </c>
      <c r="C54" s="18">
        <f t="shared" si="4"/>
        <v>6</v>
      </c>
      <c r="D54" s="19">
        <f t="shared" si="5"/>
        <v>6</v>
      </c>
      <c r="E54" s="13"/>
      <c r="F54" s="14"/>
      <c r="G54" s="14"/>
      <c r="H54" s="14"/>
      <c r="I54" s="14"/>
      <c r="J54" s="14"/>
    </row>
    <row r="55" spans="2:10" hidden="1" outlineLevel="2" x14ac:dyDescent="0.3">
      <c r="B55" s="6">
        <v>7</v>
      </c>
      <c r="C55" s="18">
        <f t="shared" si="4"/>
        <v>6</v>
      </c>
      <c r="D55" s="19">
        <f t="shared" si="5"/>
        <v>12</v>
      </c>
      <c r="E55" s="13"/>
      <c r="F55" s="14"/>
      <c r="G55" s="14"/>
      <c r="H55" s="14"/>
      <c r="I55" s="14"/>
      <c r="J55" s="14"/>
    </row>
    <row r="56" spans="2:10" hidden="1" outlineLevel="2" x14ac:dyDescent="0.3">
      <c r="B56" s="6">
        <v>8</v>
      </c>
      <c r="C56" s="18">
        <f t="shared" si="4"/>
        <v>8</v>
      </c>
      <c r="D56" s="19">
        <f t="shared" si="5"/>
        <v>20</v>
      </c>
      <c r="E56" s="13"/>
      <c r="F56" s="14"/>
      <c r="G56" s="14"/>
      <c r="H56" s="14"/>
      <c r="I56" s="14"/>
      <c r="J56" s="14"/>
    </row>
    <row r="57" spans="2:10" ht="15.75" hidden="1" outlineLevel="2" thickBot="1" x14ac:dyDescent="0.35">
      <c r="B57" s="6"/>
      <c r="C57" s="22"/>
      <c r="D57" s="23"/>
      <c r="E57" s="13"/>
      <c r="F57" s="14"/>
      <c r="G57" s="14"/>
      <c r="H57" s="14"/>
      <c r="I57" s="14"/>
      <c r="J57" s="14"/>
    </row>
    <row r="58" spans="2:10" ht="15.75" hidden="1" outlineLevel="2" thickBot="1" x14ac:dyDescent="0.35">
      <c r="B58" s="8" t="s">
        <v>8</v>
      </c>
      <c r="C58" s="24">
        <f>SUM(C48:C57)</f>
        <v>20</v>
      </c>
      <c r="D58" s="13"/>
      <c r="E58" s="13"/>
      <c r="F58" s="14"/>
      <c r="G58" s="14"/>
      <c r="H58" s="14"/>
      <c r="I58" s="14"/>
      <c r="J58" s="14"/>
    </row>
    <row r="59" spans="2:10" outlineLevel="1" collapsed="1" x14ac:dyDescent="0.3">
      <c r="C59" s="12"/>
      <c r="D59" s="13"/>
      <c r="E59" s="13"/>
      <c r="F59" s="14"/>
      <c r="G59" s="14"/>
      <c r="H59" s="14"/>
      <c r="I59" s="14"/>
      <c r="J59" s="14"/>
    </row>
    <row r="60" spans="2:10" outlineLevel="1" x14ac:dyDescent="0.3">
      <c r="B60" s="9" t="s">
        <v>19</v>
      </c>
      <c r="C60" s="12"/>
      <c r="D60" s="13"/>
      <c r="E60" s="13"/>
      <c r="F60" s="14"/>
      <c r="G60" s="14"/>
      <c r="H60" s="14"/>
      <c r="I60" s="14"/>
      <c r="J60" s="14"/>
    </row>
    <row r="61" spans="2:10" ht="13.5" hidden="1" customHeight="1" outlineLevel="2" x14ac:dyDescent="0.3">
      <c r="B61" s="12"/>
      <c r="C61" s="12"/>
      <c r="D61" s="13"/>
      <c r="E61" s="13"/>
      <c r="F61" s="14"/>
      <c r="G61" s="14"/>
      <c r="H61" s="14"/>
      <c r="I61" s="14"/>
      <c r="J61" s="14"/>
    </row>
    <row r="62" spans="2:10" ht="13.5" hidden="1" customHeight="1" outlineLevel="2" thickBot="1" x14ac:dyDescent="0.35">
      <c r="B62" s="12"/>
      <c r="C62" s="12"/>
      <c r="D62" s="13"/>
      <c r="E62" s="13"/>
      <c r="F62" s="14"/>
      <c r="G62" s="14"/>
      <c r="H62" s="14"/>
      <c r="I62" s="14"/>
      <c r="J62" s="14"/>
    </row>
    <row r="63" spans="2:10" ht="13.5" hidden="1" customHeight="1" outlineLevel="2" thickBot="1" x14ac:dyDescent="0.35">
      <c r="B63" s="12"/>
      <c r="C63" s="78" t="s">
        <v>30</v>
      </c>
      <c r="D63" s="79"/>
      <c r="E63" s="79"/>
      <c r="F63" s="79"/>
      <c r="G63" s="80"/>
      <c r="H63" s="14"/>
      <c r="I63" s="14"/>
      <c r="J63" s="14"/>
    </row>
    <row r="64" spans="2:10" ht="15.75" hidden="1" outlineLevel="2" thickBot="1" x14ac:dyDescent="0.35">
      <c r="B64" s="16" t="s">
        <v>21</v>
      </c>
      <c r="C64" s="27" t="s">
        <v>22</v>
      </c>
      <c r="D64" s="24" t="s">
        <v>23</v>
      </c>
      <c r="E64" s="24" t="s">
        <v>24</v>
      </c>
      <c r="F64" s="24" t="s">
        <v>25</v>
      </c>
      <c r="G64" s="24" t="s">
        <v>26</v>
      </c>
      <c r="H64" s="14"/>
      <c r="I64" s="14"/>
      <c r="J64" s="14"/>
    </row>
    <row r="65" spans="2:10" hidden="1" outlineLevel="2" x14ac:dyDescent="0.3">
      <c r="B65" s="18"/>
      <c r="C65" s="16"/>
      <c r="D65" s="17"/>
      <c r="E65" s="17"/>
      <c r="F65" s="28"/>
      <c r="G65" s="29"/>
      <c r="H65" s="14"/>
      <c r="I65" s="14"/>
      <c r="J65" s="14"/>
    </row>
    <row r="66" spans="2:10" hidden="1" outlineLevel="2" x14ac:dyDescent="0.3">
      <c r="B66" s="18">
        <v>0</v>
      </c>
      <c r="C66" s="19">
        <v>-100</v>
      </c>
      <c r="D66" s="19">
        <v>-200</v>
      </c>
      <c r="E66" s="19">
        <v>-200</v>
      </c>
      <c r="F66" s="19">
        <v>-100</v>
      </c>
      <c r="G66" s="20">
        <v>-50</v>
      </c>
      <c r="H66" s="14"/>
      <c r="I66" s="14"/>
      <c r="J66" s="14"/>
    </row>
    <row r="67" spans="2:10" hidden="1" outlineLevel="2" x14ac:dyDescent="0.3">
      <c r="B67" s="18">
        <v>1</v>
      </c>
      <c r="C67" s="19">
        <v>30</v>
      </c>
      <c r="D67" s="19">
        <v>40</v>
      </c>
      <c r="E67" s="19">
        <v>40</v>
      </c>
      <c r="F67" s="19">
        <v>100</v>
      </c>
      <c r="G67" s="20">
        <v>100</v>
      </c>
      <c r="H67" s="14"/>
      <c r="I67" s="14"/>
      <c r="J67" s="14"/>
    </row>
    <row r="68" spans="2:10" hidden="1" outlineLevel="2" x14ac:dyDescent="0.3">
      <c r="B68" s="18">
        <v>2</v>
      </c>
      <c r="C68" s="19">
        <v>40</v>
      </c>
      <c r="D68" s="19">
        <v>20</v>
      </c>
      <c r="E68" s="19">
        <v>20</v>
      </c>
      <c r="F68" s="19">
        <v>100</v>
      </c>
      <c r="G68" s="20">
        <v>-50000000</v>
      </c>
      <c r="H68" s="14"/>
      <c r="I68" s="14"/>
      <c r="J68" s="14"/>
    </row>
    <row r="69" spans="2:10" hidden="1" outlineLevel="2" x14ac:dyDescent="0.3">
      <c r="B69" s="18">
        <v>3</v>
      </c>
      <c r="C69" s="19">
        <v>50</v>
      </c>
      <c r="D69" s="19">
        <v>10</v>
      </c>
      <c r="E69" s="19">
        <v>10</v>
      </c>
      <c r="F69" s="19">
        <v>-200</v>
      </c>
      <c r="G69" s="30"/>
      <c r="H69" s="14"/>
      <c r="I69" s="14"/>
      <c r="J69" s="14"/>
    </row>
    <row r="70" spans="2:10" hidden="1" outlineLevel="2" x14ac:dyDescent="0.3">
      <c r="B70" s="18">
        <v>4</v>
      </c>
      <c r="C70" s="19">
        <v>60</v>
      </c>
      <c r="D70" s="19"/>
      <c r="E70" s="19">
        <v>120</v>
      </c>
      <c r="F70" s="19">
        <v>200</v>
      </c>
      <c r="G70" s="30"/>
      <c r="H70" s="14"/>
      <c r="I70" s="14"/>
      <c r="J70" s="14"/>
    </row>
    <row r="71" spans="2:10" ht="15.75" hidden="1" outlineLevel="2" thickBot="1" x14ac:dyDescent="0.35">
      <c r="B71" s="18"/>
      <c r="C71" s="22"/>
      <c r="D71" s="23"/>
      <c r="E71" s="23"/>
      <c r="F71" s="31"/>
      <c r="G71" s="32"/>
      <c r="H71" s="14"/>
      <c r="I71" s="14"/>
      <c r="J71" s="14"/>
    </row>
    <row r="72" spans="2:10" ht="15.75" hidden="1" outlineLevel="2" thickBot="1" x14ac:dyDescent="0.35">
      <c r="B72" s="24" t="s">
        <v>8</v>
      </c>
      <c r="C72" s="33">
        <f>SUM(C66:C71)</f>
        <v>80</v>
      </c>
      <c r="D72" s="33">
        <f>SUM(D66:D71)</f>
        <v>-130</v>
      </c>
      <c r="E72" s="33">
        <f>SUM(E66:E71)</f>
        <v>-10</v>
      </c>
      <c r="F72" s="33">
        <f>SUM(F66:F71)</f>
        <v>100</v>
      </c>
      <c r="G72" s="33">
        <f>SUM(G66:G71)</f>
        <v>-49999950</v>
      </c>
      <c r="H72" s="14"/>
      <c r="I72" s="14"/>
      <c r="J72" s="14"/>
    </row>
    <row r="73" spans="2:10" ht="15.75" hidden="1" outlineLevel="2" thickBot="1" x14ac:dyDescent="0.35">
      <c r="B73" s="12"/>
      <c r="C73" s="12"/>
      <c r="D73" s="13"/>
      <c r="E73" s="13"/>
      <c r="F73" s="14"/>
      <c r="G73" s="14"/>
      <c r="H73" s="14"/>
      <c r="I73" s="14"/>
      <c r="J73" s="14"/>
    </row>
    <row r="74" spans="2:10" ht="15.75" hidden="1" outlineLevel="2" thickBot="1" x14ac:dyDescent="0.35">
      <c r="B74" s="24" t="s">
        <v>28</v>
      </c>
      <c r="C74" s="33">
        <v>2.6</v>
      </c>
      <c r="D74" s="33" t="s">
        <v>29</v>
      </c>
      <c r="E74" s="33" t="s">
        <v>29</v>
      </c>
      <c r="F74" s="33" t="s">
        <v>33</v>
      </c>
      <c r="G74" s="33">
        <v>0.5</v>
      </c>
      <c r="H74" s="14"/>
      <c r="I74" s="14"/>
      <c r="J74" s="14"/>
    </row>
    <row r="75" spans="2:10" ht="15.75" hidden="1" outlineLevel="2" thickBot="1" x14ac:dyDescent="0.35">
      <c r="B75" s="12"/>
      <c r="C75" s="12"/>
      <c r="D75" s="13"/>
      <c r="E75" s="13"/>
      <c r="F75" s="14"/>
      <c r="G75" s="14"/>
      <c r="H75" s="14"/>
      <c r="I75" s="14"/>
      <c r="J75" s="14"/>
    </row>
    <row r="76" spans="2:10" ht="15.75" hidden="1" outlineLevel="2" thickBot="1" x14ac:dyDescent="0.35">
      <c r="B76" s="24" t="s">
        <v>27</v>
      </c>
      <c r="C76" s="34">
        <f>NPV(TASA_DE_DESCUENTO,C67:C70)+C66</f>
        <v>38.877125879379804</v>
      </c>
      <c r="D76" s="34">
        <f>NPV(TASA_DE_DESCUENTO,D67:D70)+D66</f>
        <v>-139.59429000751317</v>
      </c>
      <c r="E76" s="34">
        <f>NPV(TASA_DE_DESCUENTO,E67:E70)+E66</f>
        <v>-57.63267536370472</v>
      </c>
      <c r="F76" s="34">
        <f>NPV(TASA_DE_DESCUENTO,F67:F70)+F66</f>
        <v>59.893449900962992</v>
      </c>
      <c r="G76" s="34">
        <f>NPV(TASA_DE_DESCUENTO,G67:G70)+G66</f>
        <v>-41322273.140495867</v>
      </c>
      <c r="H76" s="14"/>
      <c r="I76" s="14"/>
      <c r="J76" s="14"/>
    </row>
    <row r="77" spans="2:10" ht="15.75" hidden="1" outlineLevel="2" thickBot="1" x14ac:dyDescent="0.35">
      <c r="B77" s="12"/>
      <c r="C77" s="12"/>
      <c r="D77" s="13"/>
      <c r="E77" s="13"/>
      <c r="F77" s="14"/>
      <c r="G77" s="14"/>
      <c r="H77" s="14"/>
      <c r="I77" s="14"/>
      <c r="J77" s="14"/>
    </row>
    <row r="78" spans="2:10" ht="15.75" hidden="1" outlineLevel="2" thickBot="1" x14ac:dyDescent="0.35">
      <c r="B78" s="25" t="s">
        <v>31</v>
      </c>
      <c r="C78" s="12"/>
      <c r="D78" s="33">
        <v>2</v>
      </c>
      <c r="E78" s="13"/>
      <c r="F78" s="14"/>
      <c r="G78" s="14"/>
      <c r="H78" s="14"/>
      <c r="I78" s="14"/>
      <c r="J78" s="14"/>
    </row>
    <row r="79" spans="2:10" outlineLevel="1" collapsed="1" x14ac:dyDescent="0.3">
      <c r="B79" s="12"/>
      <c r="C79" s="12"/>
      <c r="D79" s="13"/>
      <c r="E79" s="13"/>
      <c r="F79" s="14"/>
      <c r="G79" s="14"/>
      <c r="H79" s="14"/>
      <c r="I79" s="14"/>
      <c r="J79" s="14"/>
    </row>
    <row r="80" spans="2:10" x14ac:dyDescent="0.3">
      <c r="B80" s="12"/>
      <c r="C80" s="12"/>
      <c r="D80" s="13"/>
      <c r="E80" s="13"/>
      <c r="F80" s="14"/>
      <c r="G80" s="14"/>
      <c r="H80" s="14"/>
      <c r="I80" s="14"/>
      <c r="J80" s="14"/>
    </row>
    <row r="81" spans="2:10" ht="21" x14ac:dyDescent="0.4">
      <c r="B81" s="51" t="s">
        <v>34</v>
      </c>
      <c r="C81" s="52"/>
      <c r="D81" s="53"/>
      <c r="E81" s="53"/>
      <c r="F81" s="54"/>
      <c r="G81" s="54"/>
      <c r="H81" s="54"/>
      <c r="I81" s="54"/>
      <c r="J81" s="14"/>
    </row>
    <row r="82" spans="2:10" x14ac:dyDescent="0.3">
      <c r="B82" s="12"/>
      <c r="C82" s="12"/>
      <c r="D82" s="13"/>
      <c r="E82" s="13"/>
      <c r="F82" s="14"/>
      <c r="G82" s="14"/>
      <c r="H82" s="14"/>
      <c r="I82" s="14"/>
      <c r="J82" s="14"/>
    </row>
    <row r="83" spans="2:10" outlineLevel="1" x14ac:dyDescent="0.3">
      <c r="B83" s="9" t="s">
        <v>20</v>
      </c>
      <c r="C83" s="14"/>
      <c r="D83" s="14"/>
      <c r="E83" s="13"/>
      <c r="F83" s="14"/>
      <c r="G83" s="14"/>
      <c r="H83" s="14"/>
      <c r="I83" s="14"/>
      <c r="J83" s="14"/>
    </row>
    <row r="84" spans="2:10" outlineLevel="1" x14ac:dyDescent="0.3">
      <c r="B84" s="12"/>
      <c r="C84" s="12"/>
      <c r="D84" s="13"/>
      <c r="E84" s="13" t="s">
        <v>32</v>
      </c>
      <c r="F84" s="14"/>
      <c r="G84" s="14"/>
      <c r="H84" s="14"/>
      <c r="I84" s="14"/>
      <c r="J84" s="14"/>
    </row>
    <row r="85" spans="2:10" outlineLevel="1" x14ac:dyDescent="0.3">
      <c r="B85" s="12"/>
      <c r="C85" s="70" t="s">
        <v>35</v>
      </c>
      <c r="D85" s="70"/>
      <c r="E85" s="70" t="s">
        <v>40</v>
      </c>
      <c r="F85" s="70"/>
      <c r="G85" s="14"/>
      <c r="H85" s="14"/>
      <c r="I85" s="14"/>
      <c r="J85" s="14"/>
    </row>
    <row r="86" spans="2:10" outlineLevel="1" x14ac:dyDescent="0.3">
      <c r="B86" s="71" t="s">
        <v>3</v>
      </c>
      <c r="C86" s="71" t="s">
        <v>36</v>
      </c>
      <c r="D86" s="71" t="s">
        <v>37</v>
      </c>
      <c r="E86" s="71" t="s">
        <v>38</v>
      </c>
      <c r="F86" s="71" t="s">
        <v>39</v>
      </c>
      <c r="G86" s="14"/>
      <c r="H86" s="14"/>
      <c r="I86" s="14"/>
      <c r="J86" s="14"/>
    </row>
    <row r="87" spans="2:10" outlineLevel="1" x14ac:dyDescent="0.3">
      <c r="B87" s="73"/>
      <c r="C87" s="73"/>
      <c r="D87" s="73"/>
      <c r="E87" s="73"/>
      <c r="F87" s="73"/>
      <c r="G87" s="14"/>
      <c r="H87" s="14"/>
      <c r="I87" s="14"/>
      <c r="J87" s="14"/>
    </row>
    <row r="88" spans="2:10" outlineLevel="1" x14ac:dyDescent="0.3">
      <c r="B88" s="44"/>
      <c r="C88" s="44"/>
      <c r="D88" s="45"/>
      <c r="E88" s="45"/>
      <c r="F88" s="63"/>
      <c r="G88" s="14"/>
      <c r="H88" s="14"/>
      <c r="I88" s="14"/>
      <c r="J88" s="14"/>
    </row>
    <row r="89" spans="2:10" outlineLevel="1" x14ac:dyDescent="0.3">
      <c r="B89" s="44">
        <v>0</v>
      </c>
      <c r="C89" s="44">
        <f>+C48</f>
        <v>-30</v>
      </c>
      <c r="D89" s="45">
        <f>+C89</f>
        <v>-30</v>
      </c>
      <c r="E89" s="57">
        <f t="shared" ref="E89:E97" si="6">+(1+TASA_DE_DESCUENTO)^-B89*C89</f>
        <v>-30</v>
      </c>
      <c r="F89" s="64">
        <f>+E89</f>
        <v>-30</v>
      </c>
      <c r="G89" s="14"/>
      <c r="H89" s="14"/>
      <c r="I89" s="14"/>
      <c r="J89" s="14"/>
    </row>
    <row r="90" spans="2:10" outlineLevel="1" x14ac:dyDescent="0.3">
      <c r="B90" s="44">
        <v>1</v>
      </c>
      <c r="C90" s="44">
        <f t="shared" ref="C90:C96" si="7">+C49</f>
        <v>6</v>
      </c>
      <c r="D90" s="45">
        <f>+D89+C90</f>
        <v>-24</v>
      </c>
      <c r="E90" s="57">
        <f t="shared" si="6"/>
        <v>5.4545454545454541</v>
      </c>
      <c r="F90" s="64">
        <f>+F89+E90</f>
        <v>-24.545454545454547</v>
      </c>
      <c r="G90" s="14"/>
      <c r="H90" s="14"/>
      <c r="I90" s="14"/>
      <c r="J90" s="14"/>
    </row>
    <row r="91" spans="2:10" outlineLevel="1" x14ac:dyDescent="0.3">
      <c r="B91" s="44">
        <v>2</v>
      </c>
      <c r="C91" s="44">
        <f t="shared" si="7"/>
        <v>6</v>
      </c>
      <c r="D91" s="45">
        <f t="shared" ref="D91:D97" si="8">+D90+C91</f>
        <v>-18</v>
      </c>
      <c r="E91" s="57">
        <f t="shared" si="6"/>
        <v>4.9586776859504127</v>
      </c>
      <c r="F91" s="64">
        <f t="shared" ref="F91:F97" si="9">+F90+E91</f>
        <v>-19.586776859504134</v>
      </c>
      <c r="G91" s="14"/>
      <c r="H91" s="14"/>
      <c r="I91" s="14"/>
      <c r="J91" s="14"/>
    </row>
    <row r="92" spans="2:10" outlineLevel="1" x14ac:dyDescent="0.3">
      <c r="B92" s="44">
        <v>3</v>
      </c>
      <c r="C92" s="44">
        <f t="shared" si="7"/>
        <v>6</v>
      </c>
      <c r="D92" s="45">
        <f t="shared" si="8"/>
        <v>-12</v>
      </c>
      <c r="E92" s="57">
        <f t="shared" si="6"/>
        <v>4.5078888054094648</v>
      </c>
      <c r="F92" s="64">
        <f t="shared" si="9"/>
        <v>-15.078888054094669</v>
      </c>
      <c r="G92" s="14"/>
      <c r="H92" s="14"/>
      <c r="I92" s="14"/>
      <c r="J92" s="14"/>
    </row>
    <row r="93" spans="2:10" outlineLevel="1" x14ac:dyDescent="0.3">
      <c r="B93" s="44">
        <v>4</v>
      </c>
      <c r="C93" s="44">
        <f t="shared" si="7"/>
        <v>6</v>
      </c>
      <c r="D93" s="45">
        <f t="shared" si="8"/>
        <v>-6</v>
      </c>
      <c r="E93" s="57">
        <f t="shared" si="6"/>
        <v>4.0980807321904233</v>
      </c>
      <c r="F93" s="64">
        <f t="shared" si="9"/>
        <v>-10.980807321904246</v>
      </c>
      <c r="G93" s="14"/>
      <c r="H93" s="14"/>
      <c r="I93" s="14"/>
      <c r="J93" s="14"/>
    </row>
    <row r="94" spans="2:10" outlineLevel="1" x14ac:dyDescent="0.3">
      <c r="B94" s="44">
        <v>5</v>
      </c>
      <c r="C94" s="44">
        <f t="shared" si="7"/>
        <v>6</v>
      </c>
      <c r="D94" s="45">
        <f t="shared" si="8"/>
        <v>0</v>
      </c>
      <c r="E94" s="57">
        <f t="shared" si="6"/>
        <v>3.7255279383549293</v>
      </c>
      <c r="F94" s="64">
        <f t="shared" si="9"/>
        <v>-7.2552793835493166</v>
      </c>
      <c r="G94" s="14"/>
      <c r="H94" s="14"/>
      <c r="I94" s="14"/>
      <c r="J94" s="14"/>
    </row>
    <row r="95" spans="2:10" outlineLevel="1" x14ac:dyDescent="0.3">
      <c r="B95" s="44">
        <v>6</v>
      </c>
      <c r="C95" s="44">
        <f t="shared" si="7"/>
        <v>6</v>
      </c>
      <c r="D95" s="45">
        <f t="shared" si="8"/>
        <v>6</v>
      </c>
      <c r="E95" s="57">
        <f t="shared" si="6"/>
        <v>3.3868435803226635</v>
      </c>
      <c r="F95" s="64">
        <f t="shared" si="9"/>
        <v>-3.868435803226653</v>
      </c>
      <c r="G95" s="14"/>
      <c r="H95" s="14"/>
      <c r="I95" s="14"/>
      <c r="J95" s="14"/>
    </row>
    <row r="96" spans="2:10" outlineLevel="1" x14ac:dyDescent="0.3">
      <c r="B96" s="44">
        <v>7</v>
      </c>
      <c r="C96" s="44">
        <f t="shared" si="7"/>
        <v>6</v>
      </c>
      <c r="D96" s="45">
        <f t="shared" si="8"/>
        <v>12</v>
      </c>
      <c r="E96" s="57">
        <f t="shared" si="6"/>
        <v>3.0789487093842389</v>
      </c>
      <c r="F96" s="64">
        <f t="shared" si="9"/>
        <v>-0.78948709384241411</v>
      </c>
      <c r="G96" s="14"/>
      <c r="H96" s="14"/>
      <c r="I96" s="14"/>
      <c r="J96" s="14"/>
    </row>
    <row r="97" spans="1:11" outlineLevel="1" x14ac:dyDescent="0.3">
      <c r="B97" s="44">
        <v>8</v>
      </c>
      <c r="C97" s="44">
        <f>+C56</f>
        <v>8</v>
      </c>
      <c r="D97" s="45">
        <f t="shared" si="8"/>
        <v>20</v>
      </c>
      <c r="E97" s="57">
        <f t="shared" si="6"/>
        <v>3.7320590416778652</v>
      </c>
      <c r="F97" s="64">
        <f t="shared" si="9"/>
        <v>2.9425719478354511</v>
      </c>
      <c r="G97" s="14"/>
      <c r="H97" s="14"/>
      <c r="I97" s="14"/>
      <c r="J97" s="14"/>
    </row>
    <row r="98" spans="1:11" outlineLevel="1" x14ac:dyDescent="0.3">
      <c r="B98" s="44"/>
      <c r="C98" s="44"/>
      <c r="D98" s="45"/>
      <c r="E98" s="45"/>
      <c r="F98" s="63"/>
      <c r="G98" s="14"/>
      <c r="H98" s="14"/>
      <c r="I98" s="14"/>
      <c r="J98" s="14"/>
    </row>
    <row r="99" spans="1:11" outlineLevel="1" x14ac:dyDescent="0.3">
      <c r="B99" s="60" t="s">
        <v>8</v>
      </c>
      <c r="C99" s="60">
        <f>SUM(C89:C98)</f>
        <v>20</v>
      </c>
      <c r="D99" s="61"/>
      <c r="E99" s="61"/>
      <c r="F99" s="62"/>
      <c r="G99" s="14"/>
      <c r="H99" s="14"/>
      <c r="I99" s="14"/>
      <c r="J99" s="14"/>
    </row>
    <row r="100" spans="1:11" outlineLevel="1" x14ac:dyDescent="0.3">
      <c r="B100" s="12"/>
      <c r="C100" s="12"/>
      <c r="D100" s="13"/>
      <c r="E100" s="13"/>
      <c r="F100" s="14"/>
      <c r="G100" s="14"/>
      <c r="H100" s="14"/>
      <c r="I100" s="14"/>
      <c r="J100" s="14"/>
    </row>
    <row r="101" spans="1:11" outlineLevel="1" x14ac:dyDescent="0.3">
      <c r="A101" s="9"/>
      <c r="B101" s="25"/>
      <c r="C101" s="9" t="s">
        <v>41</v>
      </c>
      <c r="D101" s="13"/>
      <c r="E101" s="13"/>
      <c r="F101" s="14"/>
      <c r="G101" s="14"/>
      <c r="H101" s="14"/>
      <c r="I101" s="14"/>
      <c r="J101" s="14"/>
    </row>
    <row r="102" spans="1:11" outlineLevel="1" x14ac:dyDescent="0.3">
      <c r="B102" s="12"/>
      <c r="C102" s="9" t="s">
        <v>42</v>
      </c>
      <c r="D102" s="13"/>
      <c r="E102" s="13"/>
      <c r="F102" s="65">
        <f>0.79/(0.79+2.94)</f>
        <v>0.21179624664879357</v>
      </c>
      <c r="G102" s="14"/>
      <c r="H102" s="14"/>
      <c r="I102" s="14"/>
      <c r="J102" s="14"/>
    </row>
    <row r="103" spans="1:11" outlineLevel="1" x14ac:dyDescent="0.3">
      <c r="B103" s="12"/>
      <c r="C103" s="9" t="s">
        <v>43</v>
      </c>
      <c r="D103" s="13"/>
      <c r="E103" s="66">
        <f>7+F102</f>
        <v>7.2117962466487935</v>
      </c>
      <c r="F103" s="11" t="s">
        <v>44</v>
      </c>
      <c r="G103" s="14"/>
      <c r="H103" s="14"/>
      <c r="I103" s="14"/>
      <c r="J103" s="14"/>
    </row>
    <row r="104" spans="1:11" x14ac:dyDescent="0.3">
      <c r="A104" s="40"/>
      <c r="B104" s="41"/>
      <c r="C104" s="41"/>
      <c r="D104" s="42"/>
      <c r="E104" s="42"/>
      <c r="F104" s="43"/>
      <c r="G104" s="43"/>
      <c r="H104" s="43"/>
      <c r="I104" s="43"/>
      <c r="J104" s="43"/>
      <c r="K104" s="40"/>
    </row>
    <row r="105" spans="1:11" x14ac:dyDescent="0.3">
      <c r="A105" s="40"/>
      <c r="B105" s="37" t="s">
        <v>45</v>
      </c>
      <c r="C105" s="38"/>
      <c r="D105" s="39"/>
      <c r="E105" s="39"/>
      <c r="F105" s="40"/>
      <c r="G105" s="40"/>
      <c r="H105" s="40"/>
      <c r="I105" s="40"/>
      <c r="J105" s="40"/>
      <c r="K105" s="40"/>
    </row>
    <row r="106" spans="1:11" outlineLevel="1" x14ac:dyDescent="0.3">
      <c r="A106" s="40"/>
      <c r="B106" s="38"/>
      <c r="C106" s="38"/>
      <c r="D106" s="39"/>
      <c r="E106" s="39"/>
      <c r="F106" s="40"/>
      <c r="G106" s="40"/>
      <c r="H106" s="40"/>
      <c r="I106" s="40"/>
      <c r="J106" s="40"/>
      <c r="K106" s="40"/>
    </row>
    <row r="107" spans="1:11" outlineLevel="1" x14ac:dyDescent="0.3">
      <c r="A107" s="40"/>
      <c r="B107" s="67" t="s">
        <v>21</v>
      </c>
      <c r="C107" s="67" t="s">
        <v>47</v>
      </c>
      <c r="D107" s="67" t="s">
        <v>48</v>
      </c>
      <c r="E107" s="67" t="s">
        <v>46</v>
      </c>
      <c r="F107" s="40"/>
      <c r="G107" s="40"/>
      <c r="H107" s="40"/>
      <c r="I107" s="40"/>
      <c r="J107" s="40"/>
      <c r="K107" s="40"/>
    </row>
    <row r="108" spans="1:11" outlineLevel="1" x14ac:dyDescent="0.3">
      <c r="A108" s="40"/>
      <c r="B108" s="38"/>
      <c r="C108" s="38"/>
      <c r="D108" s="38"/>
      <c r="E108" s="39"/>
      <c r="F108" s="40"/>
      <c r="G108" s="40"/>
      <c r="H108" s="40"/>
      <c r="I108" s="40"/>
      <c r="J108" s="40"/>
      <c r="K108" s="40"/>
    </row>
    <row r="109" spans="1:11" outlineLevel="1" x14ac:dyDescent="0.3">
      <c r="A109" s="40"/>
      <c r="B109" s="68">
        <v>1</v>
      </c>
      <c r="C109" s="69">
        <f t="shared" ref="C109:C116" si="10">+$C$90*(1-1/(1+TASA_DE_DESCUENTO)^B109)/TASA_DE_DESCUENTO</f>
        <v>5.4545454545454559</v>
      </c>
      <c r="D109" s="69">
        <f t="shared" ref="D109:D116" si="11">-$C$89*(1+TASA_DE_DESCUENTO)^B109</f>
        <v>33</v>
      </c>
      <c r="E109" s="69">
        <f t="shared" ref="E109:E116" si="12">+C109*(1+TASA_DE_DESCUENTO)^B109</f>
        <v>6.0000000000000018</v>
      </c>
      <c r="F109" s="40"/>
      <c r="G109" s="40"/>
      <c r="H109" s="40"/>
      <c r="I109" s="40"/>
      <c r="J109" s="40"/>
      <c r="K109" s="40"/>
    </row>
    <row r="110" spans="1:11" outlineLevel="1" x14ac:dyDescent="0.3">
      <c r="A110" s="40"/>
      <c r="B110" s="68">
        <v>2</v>
      </c>
      <c r="C110" s="69">
        <f t="shared" si="10"/>
        <v>10.413223140495873</v>
      </c>
      <c r="D110" s="69">
        <f t="shared" si="11"/>
        <v>36.300000000000004</v>
      </c>
      <c r="E110" s="69">
        <f t="shared" si="12"/>
        <v>12.600000000000009</v>
      </c>
      <c r="F110" s="40"/>
      <c r="G110" s="40"/>
      <c r="H110" s="40"/>
      <c r="I110" s="40"/>
      <c r="J110" s="40"/>
      <c r="K110" s="40"/>
    </row>
    <row r="111" spans="1:11" outlineLevel="1" x14ac:dyDescent="0.3">
      <c r="A111" s="40"/>
      <c r="B111" s="68">
        <v>3</v>
      </c>
      <c r="C111" s="69">
        <f t="shared" si="10"/>
        <v>14.921111945905347</v>
      </c>
      <c r="D111" s="69">
        <f t="shared" si="11"/>
        <v>39.930000000000014</v>
      </c>
      <c r="E111" s="69">
        <f t="shared" si="12"/>
        <v>19.860000000000024</v>
      </c>
      <c r="F111" s="40"/>
      <c r="G111" s="40"/>
      <c r="H111" s="40"/>
      <c r="I111" s="40"/>
      <c r="J111" s="40"/>
      <c r="K111" s="40"/>
    </row>
    <row r="112" spans="1:11" outlineLevel="1" x14ac:dyDescent="0.3">
      <c r="A112" s="40"/>
      <c r="B112" s="68">
        <v>4</v>
      </c>
      <c r="C112" s="69">
        <f t="shared" si="10"/>
        <v>19.019192678095767</v>
      </c>
      <c r="D112" s="69">
        <f t="shared" si="11"/>
        <v>43.923000000000009</v>
      </c>
      <c r="E112" s="69">
        <f t="shared" si="12"/>
        <v>27.846000000000018</v>
      </c>
      <c r="F112" s="40"/>
      <c r="G112" s="40"/>
      <c r="H112" s="40"/>
      <c r="I112" s="40"/>
      <c r="J112" s="40"/>
      <c r="K112" s="40"/>
    </row>
    <row r="113" spans="1:11" outlineLevel="1" x14ac:dyDescent="0.3">
      <c r="A113" s="40"/>
      <c r="B113" s="68">
        <v>5</v>
      </c>
      <c r="C113" s="69">
        <f t="shared" si="10"/>
        <v>22.744720616450707</v>
      </c>
      <c r="D113" s="69">
        <f t="shared" si="11"/>
        <v>48.315300000000015</v>
      </c>
      <c r="E113" s="69">
        <f t="shared" si="12"/>
        <v>36.630600000000037</v>
      </c>
      <c r="F113" s="40"/>
      <c r="G113" s="40"/>
      <c r="H113" s="40"/>
      <c r="I113" s="40"/>
      <c r="J113" s="40"/>
      <c r="K113" s="40"/>
    </row>
    <row r="114" spans="1:11" outlineLevel="1" x14ac:dyDescent="0.3">
      <c r="A114" s="40"/>
      <c r="B114" s="68">
        <v>6</v>
      </c>
      <c r="C114" s="69">
        <f t="shared" si="10"/>
        <v>26.131564196773365</v>
      </c>
      <c r="D114" s="69">
        <f t="shared" si="11"/>
        <v>53.146830000000023</v>
      </c>
      <c r="E114" s="69">
        <f t="shared" si="12"/>
        <v>46.293660000000038</v>
      </c>
      <c r="F114" s="40"/>
      <c r="G114" s="40"/>
      <c r="H114" s="40"/>
      <c r="I114" s="40"/>
      <c r="J114" s="40"/>
      <c r="K114" s="40"/>
    </row>
    <row r="115" spans="1:11" outlineLevel="1" x14ac:dyDescent="0.3">
      <c r="A115" s="40"/>
      <c r="B115" s="68">
        <v>7</v>
      </c>
      <c r="C115" s="69">
        <f t="shared" si="10"/>
        <v>29.210512906157611</v>
      </c>
      <c r="D115" s="69">
        <f t="shared" si="11"/>
        <v>58.461513000000039</v>
      </c>
      <c r="E115" s="69">
        <f t="shared" si="12"/>
        <v>56.923026000000064</v>
      </c>
      <c r="F115" s="40"/>
      <c r="G115" s="40"/>
      <c r="H115" s="40"/>
      <c r="I115" s="40"/>
      <c r="J115" s="40"/>
      <c r="K115" s="40"/>
    </row>
    <row r="116" spans="1:11" outlineLevel="1" x14ac:dyDescent="0.3">
      <c r="A116" s="40"/>
      <c r="B116" s="68">
        <v>8</v>
      </c>
      <c r="C116" s="69">
        <f t="shared" si="10"/>
        <v>32.009557187416007</v>
      </c>
      <c r="D116" s="69">
        <f t="shared" si="11"/>
        <v>64.307664300000027</v>
      </c>
      <c r="E116" s="69">
        <f t="shared" si="12"/>
        <v>68.615328600000055</v>
      </c>
      <c r="F116" s="40"/>
      <c r="G116" s="40"/>
      <c r="H116" s="40"/>
      <c r="I116" s="40"/>
      <c r="J116" s="40"/>
      <c r="K116" s="40"/>
    </row>
    <row r="117" spans="1:11" outlineLevel="1" x14ac:dyDescent="0.3">
      <c r="A117" s="40"/>
      <c r="B117" s="38"/>
      <c r="C117" s="38"/>
      <c r="D117" s="39"/>
      <c r="E117" s="39"/>
      <c r="F117" s="40"/>
      <c r="G117" s="40"/>
      <c r="H117" s="40"/>
      <c r="I117" s="40"/>
      <c r="J117" s="40"/>
      <c r="K117" s="40"/>
    </row>
    <row r="118" spans="1:11" outlineLevel="1" x14ac:dyDescent="0.3">
      <c r="A118" s="40"/>
      <c r="B118" s="38"/>
      <c r="C118" s="38"/>
      <c r="D118" s="39"/>
      <c r="E118" s="39"/>
      <c r="F118" s="40"/>
      <c r="G118" s="40"/>
      <c r="H118" s="40"/>
      <c r="I118" s="40"/>
      <c r="J118" s="40"/>
      <c r="K118" s="40"/>
    </row>
    <row r="119" spans="1:11" outlineLevel="1" x14ac:dyDescent="0.3">
      <c r="A119" s="40"/>
      <c r="B119" s="38"/>
      <c r="C119" s="38"/>
      <c r="D119" s="39"/>
      <c r="E119" s="39"/>
      <c r="F119" s="40"/>
      <c r="G119" s="40"/>
      <c r="H119" s="40"/>
      <c r="I119" s="40"/>
      <c r="J119" s="40"/>
      <c r="K119" s="40"/>
    </row>
    <row r="120" spans="1:11" outlineLevel="1" x14ac:dyDescent="0.3">
      <c r="A120" s="40"/>
      <c r="B120" s="38"/>
      <c r="C120" s="38"/>
      <c r="D120" s="39"/>
      <c r="E120" s="39"/>
      <c r="F120" s="40"/>
      <c r="G120" s="40"/>
      <c r="H120" s="40"/>
      <c r="I120" s="40"/>
      <c r="J120" s="40"/>
      <c r="K120" s="40"/>
    </row>
    <row r="121" spans="1:11" outlineLevel="1" x14ac:dyDescent="0.3">
      <c r="A121" s="40"/>
      <c r="B121" s="38"/>
      <c r="C121" s="38"/>
      <c r="D121" s="39"/>
      <c r="E121" s="39"/>
      <c r="F121" s="40"/>
      <c r="G121" s="40"/>
      <c r="H121" s="40"/>
      <c r="I121" s="40"/>
      <c r="J121" s="40"/>
      <c r="K121" s="40"/>
    </row>
    <row r="122" spans="1:11" outlineLevel="1" x14ac:dyDescent="0.3">
      <c r="A122" s="40"/>
      <c r="B122" s="38"/>
      <c r="C122" s="38"/>
      <c r="D122" s="39"/>
      <c r="E122" s="39"/>
      <c r="F122" s="40"/>
      <c r="G122" s="40"/>
      <c r="H122" s="40"/>
      <c r="I122" s="40"/>
      <c r="J122" s="40"/>
      <c r="K122" s="40"/>
    </row>
    <row r="123" spans="1:11" outlineLevel="1" x14ac:dyDescent="0.3">
      <c r="A123" s="40"/>
      <c r="B123" s="38"/>
      <c r="C123" s="38"/>
      <c r="D123" s="39"/>
      <c r="E123" s="39"/>
      <c r="F123" s="40"/>
      <c r="G123" s="40"/>
      <c r="H123" s="40"/>
      <c r="I123" s="40"/>
      <c r="J123" s="40"/>
      <c r="K123" s="40"/>
    </row>
    <row r="124" spans="1:11" outlineLevel="1" x14ac:dyDescent="0.3">
      <c r="A124" s="40"/>
      <c r="B124" s="38"/>
      <c r="C124" s="38"/>
      <c r="D124" s="39"/>
      <c r="E124" s="39"/>
      <c r="F124" s="40"/>
      <c r="G124" s="40"/>
      <c r="H124" s="40"/>
      <c r="I124" s="40"/>
      <c r="J124" s="40"/>
      <c r="K124" s="40"/>
    </row>
    <row r="125" spans="1:11" outlineLevel="1" x14ac:dyDescent="0.3">
      <c r="A125" s="40"/>
      <c r="B125" s="38"/>
      <c r="C125" s="38"/>
      <c r="D125" s="39"/>
      <c r="E125" s="39"/>
      <c r="F125" s="40"/>
      <c r="G125" s="40"/>
      <c r="H125" s="40"/>
      <c r="I125" s="40"/>
      <c r="J125" s="40"/>
      <c r="K125" s="40"/>
    </row>
    <row r="126" spans="1:11" outlineLevel="1" x14ac:dyDescent="0.3">
      <c r="A126" s="40"/>
      <c r="B126" s="38"/>
      <c r="C126" s="38"/>
      <c r="D126" s="39"/>
      <c r="E126" s="39"/>
      <c r="F126" s="40"/>
      <c r="G126" s="40"/>
      <c r="H126" s="40"/>
      <c r="I126" s="40"/>
      <c r="J126" s="40"/>
      <c r="K126" s="40"/>
    </row>
    <row r="127" spans="1:11" outlineLevel="1" x14ac:dyDescent="0.3">
      <c r="A127" s="40"/>
      <c r="B127" s="38"/>
      <c r="C127" s="38"/>
      <c r="D127" s="39"/>
      <c r="E127" s="39"/>
      <c r="F127" s="40"/>
      <c r="G127" s="40"/>
      <c r="H127" s="40"/>
      <c r="I127" s="40"/>
      <c r="J127" s="40"/>
      <c r="K127" s="40"/>
    </row>
    <row r="128" spans="1:11" outlineLevel="1" x14ac:dyDescent="0.3">
      <c r="A128" s="40"/>
      <c r="B128" s="38"/>
      <c r="C128" s="38"/>
      <c r="D128" s="39"/>
      <c r="E128" s="39"/>
      <c r="F128" s="40"/>
      <c r="G128" s="40"/>
      <c r="H128" s="40"/>
      <c r="I128" s="40"/>
      <c r="J128" s="40"/>
      <c r="K128" s="40"/>
    </row>
    <row r="129" spans="1:11" outlineLevel="1" x14ac:dyDescent="0.3">
      <c r="A129" s="40"/>
      <c r="B129" s="38"/>
      <c r="C129" s="38"/>
      <c r="D129" s="39"/>
      <c r="E129" s="39"/>
      <c r="F129" s="40"/>
      <c r="G129" s="40"/>
      <c r="H129" s="40"/>
      <c r="I129" s="40"/>
      <c r="J129" s="40"/>
      <c r="K129" s="40"/>
    </row>
    <row r="130" spans="1:11" outlineLevel="1" x14ac:dyDescent="0.3">
      <c r="A130" s="40"/>
      <c r="B130" s="38"/>
      <c r="C130" s="38"/>
      <c r="D130" s="39"/>
      <c r="E130" s="39"/>
      <c r="F130" s="40"/>
      <c r="G130" s="40"/>
      <c r="H130" s="40"/>
      <c r="I130" s="40"/>
      <c r="J130" s="40"/>
      <c r="K130" s="40"/>
    </row>
    <row r="131" spans="1:11" outlineLevel="1" x14ac:dyDescent="0.3">
      <c r="A131" s="40"/>
      <c r="B131" s="38"/>
      <c r="C131" s="38"/>
      <c r="D131" s="39"/>
      <c r="E131" s="39"/>
      <c r="F131" s="40"/>
      <c r="G131" s="40"/>
      <c r="H131" s="40"/>
      <c r="I131" s="40"/>
      <c r="J131" s="40"/>
      <c r="K131" s="40"/>
    </row>
    <row r="132" spans="1:11" outlineLevel="1" x14ac:dyDescent="0.3">
      <c r="A132" s="40"/>
      <c r="B132" s="38"/>
      <c r="C132" s="38"/>
      <c r="D132" s="39"/>
      <c r="E132" s="39"/>
      <c r="F132" s="40"/>
      <c r="G132" s="40"/>
      <c r="H132" s="40"/>
      <c r="I132" s="40"/>
      <c r="J132" s="40"/>
      <c r="K132" s="40"/>
    </row>
    <row r="133" spans="1:11" outlineLevel="1" x14ac:dyDescent="0.3">
      <c r="A133" s="40"/>
      <c r="B133" s="38"/>
      <c r="C133" s="38"/>
      <c r="D133" s="39"/>
      <c r="E133" s="39"/>
      <c r="F133" s="40"/>
      <c r="G133" s="40"/>
      <c r="H133" s="40"/>
      <c r="I133" s="40"/>
      <c r="J133" s="40"/>
      <c r="K133" s="40"/>
    </row>
    <row r="134" spans="1:11" x14ac:dyDescent="0.3">
      <c r="A134" s="40"/>
      <c r="B134" s="38"/>
      <c r="C134" s="38"/>
      <c r="D134" s="39"/>
      <c r="E134" s="39"/>
      <c r="F134" s="40"/>
      <c r="G134" s="40"/>
      <c r="H134" s="40"/>
      <c r="I134" s="40"/>
      <c r="J134" s="40"/>
      <c r="K134" s="40"/>
    </row>
    <row r="135" spans="1:11" x14ac:dyDescent="0.3">
      <c r="A135" s="40"/>
      <c r="B135" s="38"/>
      <c r="C135" s="38"/>
      <c r="D135" s="39"/>
      <c r="E135" s="39"/>
      <c r="F135" s="40"/>
      <c r="G135" s="40"/>
      <c r="H135" s="40"/>
      <c r="I135" s="40"/>
      <c r="J135" s="40"/>
      <c r="K135" s="40"/>
    </row>
    <row r="136" spans="1:11" x14ac:dyDescent="0.3">
      <c r="A136" s="40"/>
      <c r="B136" s="38"/>
      <c r="C136" s="38"/>
      <c r="D136" s="39"/>
      <c r="E136" s="39"/>
      <c r="F136" s="40"/>
      <c r="G136" s="40"/>
      <c r="H136" s="40"/>
      <c r="I136" s="40"/>
      <c r="J136" s="40"/>
      <c r="K136" s="40"/>
    </row>
    <row r="137" spans="1:11" x14ac:dyDescent="0.3">
      <c r="A137" s="40"/>
      <c r="B137" s="38"/>
      <c r="C137" s="38"/>
      <c r="D137" s="39"/>
      <c r="E137" s="39"/>
      <c r="F137" s="40"/>
      <c r="G137" s="40"/>
      <c r="H137" s="40"/>
      <c r="I137" s="40"/>
      <c r="J137" s="40"/>
      <c r="K137" s="40"/>
    </row>
    <row r="138" spans="1:11" x14ac:dyDescent="0.3">
      <c r="A138" s="40"/>
      <c r="B138" s="38"/>
      <c r="C138" s="38"/>
      <c r="D138" s="39"/>
      <c r="E138" s="39"/>
      <c r="F138" s="40"/>
      <c r="G138" s="40"/>
      <c r="H138" s="40"/>
      <c r="I138" s="40"/>
      <c r="J138" s="40"/>
      <c r="K138" s="40"/>
    </row>
    <row r="139" spans="1:11" x14ac:dyDescent="0.3">
      <c r="A139" s="40"/>
      <c r="B139" s="38"/>
      <c r="C139" s="38"/>
      <c r="D139" s="39"/>
      <c r="E139" s="39"/>
      <c r="F139" s="40"/>
      <c r="G139" s="40"/>
      <c r="H139" s="40"/>
      <c r="I139" s="40"/>
      <c r="J139" s="40"/>
      <c r="K139" s="40"/>
    </row>
    <row r="140" spans="1:11" x14ac:dyDescent="0.3">
      <c r="A140" s="40"/>
      <c r="B140" s="38"/>
      <c r="C140" s="38"/>
      <c r="D140" s="39"/>
      <c r="E140" s="39"/>
      <c r="F140" s="40"/>
      <c r="G140" s="40"/>
      <c r="H140" s="40"/>
      <c r="I140" s="40"/>
      <c r="J140" s="40"/>
      <c r="K140" s="40"/>
    </row>
    <row r="141" spans="1:11" x14ac:dyDescent="0.3">
      <c r="A141" s="40"/>
      <c r="B141" s="38"/>
      <c r="C141" s="38"/>
      <c r="D141" s="39"/>
      <c r="E141" s="39"/>
      <c r="F141" s="40"/>
      <c r="G141" s="40"/>
      <c r="H141" s="40"/>
      <c r="I141" s="40"/>
      <c r="J141" s="40"/>
      <c r="K141" s="40"/>
    </row>
    <row r="142" spans="1:11" x14ac:dyDescent="0.3">
      <c r="A142" s="40"/>
      <c r="B142" s="38"/>
      <c r="C142" s="38"/>
      <c r="D142" s="39"/>
      <c r="E142" s="39"/>
      <c r="F142" s="40"/>
      <c r="G142" s="40"/>
      <c r="H142" s="40"/>
      <c r="I142" s="40"/>
      <c r="J142" s="40"/>
      <c r="K142" s="40"/>
    </row>
  </sheetData>
  <mergeCells count="17">
    <mergeCell ref="C63:G63"/>
    <mergeCell ref="E86:E87"/>
    <mergeCell ref="F86:F87"/>
    <mergeCell ref="E85:F85"/>
    <mergeCell ref="B86:B87"/>
    <mergeCell ref="C86:C87"/>
    <mergeCell ref="D86:D87"/>
    <mergeCell ref="C85:D85"/>
    <mergeCell ref="C4:G4"/>
    <mergeCell ref="B4:B5"/>
    <mergeCell ref="B23:B24"/>
    <mergeCell ref="C23:C24"/>
    <mergeCell ref="D23:D24"/>
    <mergeCell ref="E23:E24"/>
    <mergeCell ref="B45:B46"/>
    <mergeCell ref="C45:C46"/>
    <mergeCell ref="D45:D46"/>
  </mergeCells>
  <phoneticPr fontId="1" type="noConversion"/>
  <pageMargins left="0.75" right="0.75" top="1" bottom="1" header="0" footer="0"/>
  <pageSetup paperSize="9" scale="70" orientation="portrait" blackAndWhite="1" horizontalDpi="4294967293" verticalDpi="4294967293" r:id="rId1"/>
  <headerFooter alignWithMargins="0"/>
  <rowBreaks count="2" manualBreakCount="2">
    <brk id="39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Emprendepyme shop</vt:lpstr>
      <vt:lpstr>Métodos</vt:lpstr>
      <vt:lpstr>INVERSION_INICIAL</vt:lpstr>
      <vt:lpstr>TASA_DE_DESCUENTO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cp:lastPrinted>2003-10-29T21:03:40Z</cp:lastPrinted>
  <dcterms:created xsi:type="dcterms:W3CDTF">2003-10-29T19:09:48Z</dcterms:created>
  <dcterms:modified xsi:type="dcterms:W3CDTF">2022-07-14T09:10:00Z</dcterms:modified>
</cp:coreProperties>
</file>