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PLANTILLAS GRATUITAS\Emprendepyme\FIFO\"/>
    </mc:Choice>
  </mc:AlternateContent>
  <xr:revisionPtr revIDLastSave="0" documentId="8_{370853E5-5F5B-49C5-A9BD-39CD85CA5191}" xr6:coauthVersionLast="47" xr6:coauthVersionMax="47" xr10:uidLastSave="{00000000-0000-0000-0000-000000000000}"/>
  <bookViews>
    <workbookView xWindow="-28920" yWindow="-120" windowWidth="29040" windowHeight="15840"/>
  </bookViews>
  <sheets>
    <sheet name="Emprendepyme shop" sheetId="2" r:id="rId1"/>
    <sheet name="Método FIF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  <c r="F10" i="1"/>
  <c r="L10" i="1"/>
  <c r="F11" i="1"/>
  <c r="I11" i="1"/>
  <c r="J11" i="1" s="1"/>
  <c r="L11" i="1"/>
  <c r="L12" i="1" s="1"/>
  <c r="I12" i="1"/>
  <c r="J12" i="1" s="1"/>
  <c r="F13" i="1"/>
  <c r="J13" i="1"/>
  <c r="F14" i="1"/>
  <c r="I14" i="1"/>
  <c r="I15" i="1"/>
  <c r="F16" i="1"/>
  <c r="J16" i="1"/>
  <c r="F17" i="1"/>
  <c r="J17" i="1"/>
  <c r="F18" i="1"/>
  <c r="I18" i="1"/>
  <c r="J18" i="1" s="1"/>
  <c r="I19" i="1"/>
  <c r="J19" i="1" s="1"/>
  <c r="I20" i="1"/>
  <c r="J20" i="1"/>
  <c r="D21" i="1"/>
  <c r="N26" i="1"/>
  <c r="N29" i="1"/>
  <c r="N30" i="1"/>
  <c r="J33" i="1"/>
  <c r="N10" i="1" l="1"/>
  <c r="N11" i="1" s="1"/>
  <c r="N12" i="1" s="1"/>
  <c r="N13" i="1" s="1"/>
  <c r="H14" i="1"/>
  <c r="L13" i="1"/>
  <c r="L14" i="1" s="1"/>
  <c r="H15" i="1" l="1"/>
  <c r="J15" i="1" s="1"/>
  <c r="J14" i="1"/>
  <c r="H21" i="1" l="1"/>
  <c r="F24" i="1" s="1"/>
  <c r="N14" i="1"/>
  <c r="N15" i="1" s="1"/>
  <c r="N16" i="1" s="1"/>
  <c r="N17" i="1" s="1"/>
  <c r="N18" i="1" s="1"/>
  <c r="N19" i="1" s="1"/>
  <c r="N20" i="1" s="1"/>
  <c r="J21" i="1"/>
  <c r="N27" i="1" s="1"/>
  <c r="N28" i="1" s="1"/>
  <c r="N31" i="1" s="1"/>
  <c r="L15" i="1"/>
  <c r="L16" i="1" s="1"/>
  <c r="L17" i="1" s="1"/>
  <c r="L18" i="1" s="1"/>
  <c r="L19" i="1" s="1"/>
  <c r="L20" i="1" s="1"/>
  <c r="N32" i="1" l="1"/>
  <c r="N33" i="1" s="1"/>
</calcChain>
</file>

<file path=xl/sharedStrings.xml><?xml version="1.0" encoding="utf-8"?>
<sst xmlns="http://schemas.openxmlformats.org/spreadsheetml/2006/main" count="42" uniqueCount="27">
  <si>
    <t xml:space="preserve"> </t>
  </si>
  <si>
    <t xml:space="preserve">  - Impuestos</t>
  </si>
  <si>
    <t>Tasa Impositiva</t>
  </si>
  <si>
    <t xml:space="preserve"> = Utilidad antes de Impuestos</t>
  </si>
  <si>
    <t xml:space="preserve">  - Gastos No-Operacionales</t>
  </si>
  <si>
    <t xml:space="preserve">  + Ingresos No-Operacionales</t>
  </si>
  <si>
    <t>Utilidad Bruta en Ventas</t>
  </si>
  <si>
    <t xml:space="preserve"> - Costo de Ventas</t>
  </si>
  <si>
    <t>Ventas Brutas</t>
  </si>
  <si>
    <t>Precio de Venta</t>
  </si>
  <si>
    <t>Cantidad Vendida</t>
  </si>
  <si>
    <t xml:space="preserve">    Estado de Resultados</t>
  </si>
  <si>
    <t>Supuestos</t>
  </si>
  <si>
    <t>Inventario Final</t>
  </si>
  <si>
    <t>Inventario Inicial</t>
  </si>
  <si>
    <t>Costo Total</t>
  </si>
  <si>
    <t>Costo Unidad</t>
  </si>
  <si>
    <t>Cantidad</t>
  </si>
  <si>
    <t>SALDOS</t>
  </si>
  <si>
    <t>VENTAS</t>
  </si>
  <si>
    <t>COMPRAS</t>
  </si>
  <si>
    <t>Fecha</t>
  </si>
  <si>
    <t>VALORACIÓN DEL INVENTARIO MÉTODO FIFO</t>
  </si>
  <si>
    <t xml:space="preserve">   Método FIFO</t>
  </si>
  <si>
    <t>Gastos no operacionales</t>
  </si>
  <si>
    <t>Ingresos Operacionales</t>
  </si>
  <si>
    <t>08/03/222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</si>
</sst>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\-#,##0\ "/>
    <numFmt numFmtId="165" formatCode="_(* #,##0.00_);_(* \(#,##0.00\);_(* &quot;-&quot;??_);_(@_)"/>
    <numFmt numFmtId="166" formatCode="_(* #,##0_);_(* \(#,##0\);_(* &quot;-&quot;??_);_(@_)"/>
    <numFmt numFmtId="167" formatCode="dd\.mm\.yyyy;@"/>
  </numFmts>
  <fonts count="18" x14ac:knownFonts="1">
    <font>
      <sz val="10"/>
      <name val="Arial"/>
      <family val="2"/>
    </font>
    <font>
      <sz val="10"/>
      <name val="Arial"/>
      <family val="2"/>
    </font>
    <font>
      <sz val="12"/>
      <name val="Open Sans"/>
      <family val="2"/>
    </font>
    <font>
      <b/>
      <sz val="12"/>
      <color theme="0"/>
      <name val="Open Sans"/>
      <family val="2"/>
    </font>
    <font>
      <b/>
      <sz val="10"/>
      <color theme="0"/>
      <name val="Open Sans"/>
      <family val="2"/>
    </font>
    <font>
      <b/>
      <sz val="10"/>
      <name val="Open Sans"/>
      <family val="2"/>
    </font>
    <font>
      <b/>
      <sz val="12"/>
      <name val="Open Sans"/>
      <family val="2"/>
    </font>
    <font>
      <sz val="12"/>
      <color indexed="8"/>
      <name val="Open Sans"/>
      <family val="2"/>
    </font>
    <font>
      <b/>
      <sz val="12"/>
      <color indexed="8"/>
      <name val="Open Sans"/>
      <family val="2"/>
    </font>
    <font>
      <b/>
      <sz val="12"/>
      <color theme="1" tint="0.249977111117893"/>
      <name val="Open Sans"/>
      <family val="2"/>
    </font>
    <font>
      <sz val="12"/>
      <color theme="3"/>
      <name val="Open Sans"/>
      <family val="2"/>
    </font>
    <font>
      <b/>
      <sz val="12"/>
      <color indexed="10"/>
      <name val="Open Sans"/>
      <family val="2"/>
    </font>
    <font>
      <sz val="12"/>
      <color theme="1" tint="0.249977111117893"/>
      <name val="Open Sans"/>
      <family val="2"/>
    </font>
    <font>
      <b/>
      <sz val="16"/>
      <color theme="0"/>
      <name val="Open Sans"/>
      <family val="2"/>
    </font>
    <font>
      <sz val="12"/>
      <color theme="0"/>
      <name val="Open Sans"/>
      <family val="2"/>
    </font>
    <font>
      <sz val="12"/>
      <color theme="1" tint="0.34998626667073579"/>
      <name val="Open Sans"/>
      <family val="2"/>
    </font>
    <font>
      <b/>
      <sz val="12"/>
      <color theme="5" tint="-0.249977111117893"/>
      <name val="Open Sans"/>
      <family val="2"/>
    </font>
    <font>
      <b/>
      <sz val="12"/>
      <color theme="5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8F1E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6" fontId="2" fillId="0" borderId="0" xfId="1" applyNumberFormat="1" applyFont="1" applyFill="1" applyBorder="1"/>
    <xf numFmtId="166" fontId="2" fillId="0" borderId="0" xfId="1" applyNumberFormat="1" applyFont="1" applyFill="1" applyBorder="1" applyAlignment="1"/>
    <xf numFmtId="165" fontId="2" fillId="0" borderId="0" xfId="1" applyFont="1" applyFill="1" applyBorder="1"/>
    <xf numFmtId="0" fontId="8" fillId="0" borderId="0" xfId="0" applyFont="1"/>
    <xf numFmtId="166" fontId="10" fillId="0" borderId="0" xfId="0" applyNumberFormat="1" applyFont="1" applyAlignment="1">
      <alignment horizontal="center" vertical="center"/>
    </xf>
    <xf numFmtId="0" fontId="7" fillId="0" borderId="0" xfId="0" applyFont="1"/>
    <xf numFmtId="164" fontId="11" fillId="0" borderId="0" xfId="0" applyNumberFormat="1" applyFont="1" applyAlignment="1">
      <alignment horizontal="center"/>
    </xf>
    <xf numFmtId="164" fontId="2" fillId="0" borderId="0" xfId="0" applyNumberFormat="1" applyFont="1"/>
    <xf numFmtId="0" fontId="12" fillId="0" borderId="0" xfId="0" applyFont="1"/>
    <xf numFmtId="164" fontId="2" fillId="0" borderId="0" xfId="1" applyNumberFormat="1" applyFont="1" applyFill="1" applyBorder="1"/>
    <xf numFmtId="0" fontId="9" fillId="0" borderId="0" xfId="0" applyFont="1" applyAlignment="1">
      <alignment horizontal="center" vertical="center"/>
    </xf>
    <xf numFmtId="164" fontId="8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center"/>
    </xf>
    <xf numFmtId="10" fontId="9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0" fontId="13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7" fontId="14" fillId="6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6" fontId="15" fillId="2" borderId="1" xfId="1" applyNumberFormat="1" applyFont="1" applyFill="1" applyBorder="1" applyAlignment="1">
      <alignment horizontal="center" vertical="center"/>
    </xf>
    <xf numFmtId="166" fontId="15" fillId="2" borderId="1" xfId="1" applyNumberFormat="1" applyFont="1" applyFill="1" applyBorder="1" applyAlignment="1">
      <alignment horizontal="left" vertical="center"/>
    </xf>
    <xf numFmtId="0" fontId="16" fillId="7" borderId="0" xfId="0" applyFont="1" applyFill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9" fillId="2" borderId="0" xfId="0" applyNumberFormat="1" applyFont="1" applyFill="1" applyAlignment="1">
      <alignment horizontal="center"/>
    </xf>
    <xf numFmtId="0" fontId="17" fillId="7" borderId="0" xfId="0" applyFont="1" applyFill="1" applyAlignment="1">
      <alignment horizontal="center"/>
    </xf>
    <xf numFmtId="0" fontId="16" fillId="0" borderId="0" xfId="0" applyFont="1"/>
    <xf numFmtId="164" fontId="16" fillId="2" borderId="0" xfId="0" applyNumberFormat="1" applyFont="1" applyFill="1"/>
    <xf numFmtId="166" fontId="15" fillId="2" borderId="2" xfId="1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166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vertical="center"/>
    </xf>
    <xf numFmtId="0" fontId="0" fillId="9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8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fifo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fifo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fifo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fifo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fifo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gestion-del-inventario-stock-y-pre-order?utm_source=emprendepyme.net&amp;utm_medium=recurso_gratuito&amp;utm_campaign=offline&amp;utm_term=fifo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3</xdr:col>
      <xdr:colOff>461962</xdr:colOff>
      <xdr:row>7</xdr:row>
      <xdr:rowOff>38100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F8DEBE82-AD65-4C1E-8AD6-2260F18BB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0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278624</xdr:colOff>
      <xdr:row>3</xdr:row>
      <xdr:rowOff>19303</xdr:rowOff>
    </xdr:from>
    <xdr:to>
      <xdr:col>7</xdr:col>
      <xdr:colOff>95249</xdr:colOff>
      <xdr:row>5</xdr:row>
      <xdr:rowOff>143128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EF8E54C6-3A43-49B3-9845-C72C879E5F0E}"/>
            </a:ext>
          </a:extLst>
        </xdr:cNvPr>
        <xdr:cNvSpPr/>
      </xdr:nvSpPr>
      <xdr:spPr>
        <a:xfrm>
          <a:off x="2564624" y="505078"/>
          <a:ext cx="2864625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746174</xdr:colOff>
      <xdr:row>2</xdr:row>
      <xdr:rowOff>159563</xdr:rowOff>
    </xdr:from>
    <xdr:to>
      <xdr:col>9</xdr:col>
      <xdr:colOff>479474</xdr:colOff>
      <xdr:row>6</xdr:row>
      <xdr:rowOff>7163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50BB6F47-4334-496E-98F1-B89DE0DBF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4834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588224</xdr:colOff>
      <xdr:row>2</xdr:row>
      <xdr:rowOff>159563</xdr:rowOff>
    </xdr:from>
    <xdr:to>
      <xdr:col>10</xdr:col>
      <xdr:colOff>321524</xdr:colOff>
      <xdr:row>6</xdr:row>
      <xdr:rowOff>7163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0973E684-7B6D-4C5D-898B-E4CEBB8F6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4834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300074</xdr:colOff>
      <xdr:row>2</xdr:row>
      <xdr:rowOff>159563</xdr:rowOff>
    </xdr:from>
    <xdr:to>
      <xdr:col>8</xdr:col>
      <xdr:colOff>33374</xdr:colOff>
      <xdr:row>6</xdr:row>
      <xdr:rowOff>7163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CE5654BB-10A0-4922-9378-23F4BB60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4834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142124</xdr:colOff>
      <xdr:row>2</xdr:row>
      <xdr:rowOff>159563</xdr:rowOff>
    </xdr:from>
    <xdr:to>
      <xdr:col>8</xdr:col>
      <xdr:colOff>637424</xdr:colOff>
      <xdr:row>6</xdr:row>
      <xdr:rowOff>7163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88B570FB-31B1-474D-A80D-907CFD93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4834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457236</xdr:colOff>
      <xdr:row>8</xdr:row>
      <xdr:rowOff>22238</xdr:rowOff>
    </xdr:from>
    <xdr:to>
      <xdr:col>10</xdr:col>
      <xdr:colOff>397836</xdr:colOff>
      <xdr:row>21</xdr:row>
      <xdr:rowOff>60413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40543883-46FD-4D09-BEA4-20433B494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3176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22</xdr:row>
      <xdr:rowOff>27788</xdr:rowOff>
    </xdr:from>
    <xdr:to>
      <xdr:col>5</xdr:col>
      <xdr:colOff>278774</xdr:colOff>
      <xdr:row>35</xdr:row>
      <xdr:rowOff>65963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8C4A5D9B-2286-4F8D-B7E7-FBC492499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5901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8</xdr:row>
      <xdr:rowOff>16688</xdr:rowOff>
    </xdr:from>
    <xdr:to>
      <xdr:col>5</xdr:col>
      <xdr:colOff>278774</xdr:colOff>
      <xdr:row>21</xdr:row>
      <xdr:rowOff>54863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2DEEF4D0-BC1F-4139-AFCF-B3D0E2310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3120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457236</xdr:colOff>
      <xdr:row>22</xdr:row>
      <xdr:rowOff>23814</xdr:rowOff>
    </xdr:from>
    <xdr:to>
      <xdr:col>10</xdr:col>
      <xdr:colOff>397836</xdr:colOff>
      <xdr:row>35</xdr:row>
      <xdr:rowOff>61989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FE47D112-2032-4CD0-9C0D-02DAD0854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58616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11</xdr:col>
      <xdr:colOff>28575</xdr:colOff>
      <xdr:row>1</xdr:row>
      <xdr:rowOff>55363</xdr:rowOff>
    </xdr:from>
    <xdr:to>
      <xdr:col>17</xdr:col>
      <xdr:colOff>76200</xdr:colOff>
      <xdr:row>35</xdr:row>
      <xdr:rowOff>19050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50F39ED0-D5D9-845D-A792-F6AC013DB0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303" b="12094"/>
        <a:stretch/>
      </xdr:blipFill>
      <xdr:spPr>
        <a:xfrm>
          <a:off x="8410575" y="217288"/>
          <a:ext cx="4619625" cy="5469137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12</xdr:col>
      <xdr:colOff>28575</xdr:colOff>
      <xdr:row>35</xdr:row>
      <xdr:rowOff>93463</xdr:rowOff>
    </xdr:from>
    <xdr:to>
      <xdr:col>16</xdr:col>
      <xdr:colOff>219075</xdr:colOff>
      <xdr:row>38</xdr:row>
      <xdr:rowOff>64888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C8FC3CBD-F163-4068-BB3D-0BFC3684C59B}"/>
            </a:ext>
          </a:extLst>
        </xdr:cNvPr>
        <xdr:cNvSpPr/>
      </xdr:nvSpPr>
      <xdr:spPr>
        <a:xfrm>
          <a:off x="9172575" y="5760838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"/>
  <sheetViews>
    <sheetView showGridLines="0" tabSelected="1" workbookViewId="0">
      <selection activeCell="S33" sqref="S33"/>
    </sheetView>
  </sheetViews>
  <sheetFormatPr baseColWidth="10" defaultRowHeight="12.75" x14ac:dyDescent="0.2"/>
  <cols>
    <col min="1" max="16384" width="11.42578125" style="43"/>
  </cols>
  <sheetData/>
  <sheetProtection algorithmName="SHA-512" hashValue="Ww4k45dIOpDsH2KueVfX40NH5ZxY5PtQki/kErxCZkciptWHy8XZFNXiKZen8kWzDUUMEUmx3LI5f6p29q+HvQ==" saltValue="ehgKfuLsgjPME7gcMDth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1:O33"/>
  <sheetViews>
    <sheetView showGridLines="0" zoomScaleNormal="100" workbookViewId="0">
      <selection activeCell="A3" sqref="A3:IV3"/>
    </sheetView>
  </sheetViews>
  <sheetFormatPr baseColWidth="10" defaultColWidth="9.140625" defaultRowHeight="18" x14ac:dyDescent="0.35"/>
  <cols>
    <col min="1" max="1" width="2" style="2" customWidth="1"/>
    <col min="2" max="2" width="15.7109375" style="21" customWidth="1"/>
    <col min="3" max="3" width="1" style="2" customWidth="1"/>
    <col min="4" max="4" width="9.7109375" style="2" bestFit="1" customWidth="1"/>
    <col min="5" max="5" width="13.5703125" style="2" customWidth="1"/>
    <col min="6" max="6" width="14.140625" style="2" bestFit="1" customWidth="1"/>
    <col min="7" max="7" width="1" style="2" customWidth="1"/>
    <col min="8" max="8" width="9.7109375" style="2" bestFit="1" customWidth="1"/>
    <col min="9" max="9" width="13.5703125" style="2" customWidth="1"/>
    <col min="10" max="10" width="30.28515625" style="2" bestFit="1" customWidth="1"/>
    <col min="11" max="11" width="1.28515625" style="2" customWidth="1"/>
    <col min="12" max="12" width="9.7109375" style="2" bestFit="1" customWidth="1"/>
    <col min="13" max="13" width="13.5703125" style="2" customWidth="1"/>
    <col min="14" max="14" width="14.28515625" style="2" bestFit="1" customWidth="1"/>
    <col min="15" max="15" width="21" style="2" bestFit="1" customWidth="1"/>
    <col min="16" max="16384" width="9.140625" style="2"/>
  </cols>
  <sheetData>
    <row r="1" spans="2:15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5" ht="12.75" customHeight="1" x14ac:dyDescent="0.35">
      <c r="B2" s="18" t="s">
        <v>22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5" ht="12.75" customHeigh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2:15" ht="17.25" customHeight="1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5" ht="13.5" hidden="1" customHeight="1" x14ac:dyDescent="0.3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5" ht="9" hidden="1" customHeight="1" x14ac:dyDescent="0.35"/>
    <row r="7" spans="2:15" ht="36.75" customHeight="1" x14ac:dyDescent="0.35">
      <c r="B7" s="19" t="s">
        <v>21</v>
      </c>
      <c r="D7" s="19" t="s">
        <v>20</v>
      </c>
      <c r="E7" s="19"/>
      <c r="F7" s="19"/>
      <c r="H7" s="19" t="s">
        <v>19</v>
      </c>
      <c r="I7" s="19"/>
      <c r="J7" s="19"/>
      <c r="L7" s="19" t="s">
        <v>18</v>
      </c>
      <c r="M7" s="19"/>
      <c r="N7" s="19"/>
    </row>
    <row r="8" spans="2:15" s="21" customFormat="1" ht="24.95" customHeight="1" x14ac:dyDescent="0.2">
      <c r="B8" s="25"/>
      <c r="D8" s="27" t="s">
        <v>17</v>
      </c>
      <c r="E8" s="27" t="s">
        <v>16</v>
      </c>
      <c r="F8" s="27" t="s">
        <v>15</v>
      </c>
      <c r="G8" s="24"/>
      <c r="H8" s="20" t="s">
        <v>17</v>
      </c>
      <c r="I8" s="20" t="s">
        <v>16</v>
      </c>
      <c r="J8" s="20" t="s">
        <v>15</v>
      </c>
      <c r="K8" s="24"/>
      <c r="L8" s="20" t="s">
        <v>17</v>
      </c>
      <c r="M8" s="20" t="s">
        <v>16</v>
      </c>
      <c r="N8" s="20" t="s">
        <v>15</v>
      </c>
    </row>
    <row r="9" spans="2:15" ht="24.95" customHeight="1" x14ac:dyDescent="0.35">
      <c r="B9" s="26">
        <v>44621</v>
      </c>
      <c r="D9" s="28"/>
      <c r="E9" s="28"/>
      <c r="F9" s="28"/>
      <c r="H9" s="3"/>
      <c r="I9" s="3"/>
      <c r="J9" s="3"/>
      <c r="L9" s="28">
        <v>8000</v>
      </c>
      <c r="M9" s="28">
        <v>1000</v>
      </c>
      <c r="N9" s="28">
        <f>+L9*M9</f>
        <v>8000000</v>
      </c>
      <c r="O9" s="30" t="s">
        <v>14</v>
      </c>
    </row>
    <row r="10" spans="2:15" ht="24.95" customHeight="1" x14ac:dyDescent="0.35">
      <c r="B10" s="26">
        <v>44625</v>
      </c>
      <c r="D10" s="28">
        <v>12000</v>
      </c>
      <c r="E10" s="28">
        <v>1100</v>
      </c>
      <c r="F10" s="28">
        <f>+D10*E10</f>
        <v>13200000</v>
      </c>
      <c r="H10" s="3"/>
      <c r="I10" s="3"/>
      <c r="J10" s="3"/>
      <c r="L10" s="28">
        <f>+L9+D10</f>
        <v>20000</v>
      </c>
      <c r="M10" s="5"/>
      <c r="N10" s="28">
        <f>+N9+F10</f>
        <v>21200000</v>
      </c>
    </row>
    <row r="11" spans="2:15" ht="24.95" customHeight="1" x14ac:dyDescent="0.35">
      <c r="B11" s="26" t="s">
        <v>26</v>
      </c>
      <c r="D11" s="28"/>
      <c r="E11" s="28"/>
      <c r="F11" s="28">
        <f>+D11*E11</f>
        <v>0</v>
      </c>
      <c r="H11" s="28">
        <v>8000</v>
      </c>
      <c r="I11" s="28">
        <f>+M9</f>
        <v>1000</v>
      </c>
      <c r="J11" s="29">
        <f t="shared" ref="J11:J19" si="0">+H11*I11</f>
        <v>8000000</v>
      </c>
      <c r="L11" s="28">
        <f>+L10-H11</f>
        <v>12000</v>
      </c>
      <c r="M11" s="5"/>
      <c r="N11" s="28">
        <f>+N10-J11</f>
        <v>13200000</v>
      </c>
    </row>
    <row r="12" spans="2:15" ht="24.95" customHeight="1" x14ac:dyDescent="0.35">
      <c r="B12" s="22"/>
      <c r="D12" s="3"/>
      <c r="E12" s="4"/>
      <c r="F12" s="3"/>
      <c r="H12" s="28">
        <v>6000</v>
      </c>
      <c r="I12" s="28">
        <f>+E10</f>
        <v>1100</v>
      </c>
      <c r="J12" s="28">
        <f t="shared" si="0"/>
        <v>6600000</v>
      </c>
      <c r="L12" s="28">
        <f>+L11-H12</f>
        <v>6000</v>
      </c>
      <c r="M12" s="5"/>
      <c r="N12" s="28">
        <f>+N11-J12</f>
        <v>6600000</v>
      </c>
    </row>
    <row r="13" spans="2:15" ht="24.95" customHeight="1" x14ac:dyDescent="0.35">
      <c r="B13" s="26">
        <v>44632</v>
      </c>
      <c r="D13" s="28">
        <v>13000</v>
      </c>
      <c r="E13" s="28">
        <v>900</v>
      </c>
      <c r="F13" s="28">
        <f>+D13*E13</f>
        <v>11700000</v>
      </c>
      <c r="H13" s="3"/>
      <c r="I13" s="3"/>
      <c r="J13" s="3">
        <f t="shared" si="0"/>
        <v>0</v>
      </c>
      <c r="L13" s="28">
        <f>+L12+D13</f>
        <v>19000</v>
      </c>
      <c r="M13" s="5"/>
      <c r="N13" s="28">
        <f>+N12+F13</f>
        <v>18300000</v>
      </c>
    </row>
    <row r="14" spans="2:15" ht="24.95" customHeight="1" x14ac:dyDescent="0.35">
      <c r="B14" s="26">
        <v>44638</v>
      </c>
      <c r="D14" s="28"/>
      <c r="E14" s="28"/>
      <c r="F14" s="28">
        <f>+D14*E14</f>
        <v>0</v>
      </c>
      <c r="H14" s="28">
        <f>+L12</f>
        <v>6000</v>
      </c>
      <c r="I14" s="28">
        <f>+E10</f>
        <v>1100</v>
      </c>
      <c r="J14" s="28">
        <f t="shared" si="0"/>
        <v>6600000</v>
      </c>
      <c r="L14" s="28">
        <f>+L13-H14</f>
        <v>13000</v>
      </c>
      <c r="M14" s="5"/>
      <c r="N14" s="28">
        <f>+N13-J14</f>
        <v>11700000</v>
      </c>
      <c r="O14" s="2" t="s">
        <v>0</v>
      </c>
    </row>
    <row r="15" spans="2:15" ht="24.95" customHeight="1" x14ac:dyDescent="0.35">
      <c r="B15" s="22"/>
      <c r="D15" s="3"/>
      <c r="E15" s="4"/>
      <c r="F15" s="3"/>
      <c r="H15" s="28">
        <f>+L14-5000</f>
        <v>8000</v>
      </c>
      <c r="I15" s="28">
        <f>+E13</f>
        <v>900</v>
      </c>
      <c r="J15" s="28">
        <f t="shared" si="0"/>
        <v>7200000</v>
      </c>
      <c r="L15" s="28">
        <f>+L14-H15</f>
        <v>5000</v>
      </c>
      <c r="M15" s="5"/>
      <c r="N15" s="28">
        <f>+N14-J15</f>
        <v>4500000</v>
      </c>
    </row>
    <row r="16" spans="2:15" ht="24.95" customHeight="1" x14ac:dyDescent="0.35">
      <c r="B16" s="26">
        <v>44643</v>
      </c>
      <c r="D16" s="28">
        <v>8000</v>
      </c>
      <c r="E16" s="28">
        <v>1200</v>
      </c>
      <c r="F16" s="28">
        <f>+D16*E16</f>
        <v>9600000</v>
      </c>
      <c r="H16" s="3"/>
      <c r="I16" s="3"/>
      <c r="J16" s="3">
        <f t="shared" si="0"/>
        <v>0</v>
      </c>
      <c r="L16" s="28">
        <f>+L15+D16</f>
        <v>13000</v>
      </c>
      <c r="M16" s="5"/>
      <c r="N16" s="28">
        <f>+N15+F16</f>
        <v>14100000</v>
      </c>
    </row>
    <row r="17" spans="2:15" ht="24.95" customHeight="1" x14ac:dyDescent="0.35">
      <c r="B17" s="26">
        <v>44646</v>
      </c>
      <c r="D17" s="28">
        <v>7000</v>
      </c>
      <c r="E17" s="28">
        <v>1300</v>
      </c>
      <c r="F17" s="28">
        <f>+D17*E17</f>
        <v>9100000</v>
      </c>
      <c r="H17" s="3"/>
      <c r="I17" s="3"/>
      <c r="J17" s="3">
        <f t="shared" si="0"/>
        <v>0</v>
      </c>
      <c r="L17" s="28">
        <f>+L16+D17</f>
        <v>20000</v>
      </c>
      <c r="M17" s="5"/>
      <c r="N17" s="28">
        <f>+N16+F17</f>
        <v>23200000</v>
      </c>
    </row>
    <row r="18" spans="2:15" ht="24.95" customHeight="1" x14ac:dyDescent="0.35">
      <c r="B18" s="26">
        <v>44649</v>
      </c>
      <c r="D18" s="28"/>
      <c r="E18" s="28"/>
      <c r="F18" s="28">
        <f>+D18*E18</f>
        <v>0</v>
      </c>
      <c r="H18" s="28">
        <v>5000</v>
      </c>
      <c r="I18" s="28">
        <f>+E13</f>
        <v>900</v>
      </c>
      <c r="J18" s="28">
        <f t="shared" si="0"/>
        <v>4500000</v>
      </c>
      <c r="L18" s="28">
        <f>+L17-H18</f>
        <v>15000</v>
      </c>
      <c r="M18" s="5"/>
      <c r="N18" s="28">
        <f>+N17-J18</f>
        <v>18700000</v>
      </c>
    </row>
    <row r="19" spans="2:15" ht="24.95" customHeight="1" x14ac:dyDescent="0.35">
      <c r="B19" s="23"/>
      <c r="D19" s="3"/>
      <c r="E19" s="3"/>
      <c r="F19" s="3"/>
      <c r="H19" s="28">
        <v>8000</v>
      </c>
      <c r="I19" s="28">
        <f>+E16</f>
        <v>1200</v>
      </c>
      <c r="J19" s="28">
        <f t="shared" si="0"/>
        <v>9600000</v>
      </c>
      <c r="L19" s="28">
        <f>+L18-H19</f>
        <v>7000</v>
      </c>
      <c r="M19" s="5"/>
      <c r="N19" s="28">
        <f>+N18-J19</f>
        <v>9100000</v>
      </c>
    </row>
    <row r="20" spans="2:15" ht="24.95" customHeight="1" x14ac:dyDescent="0.35">
      <c r="B20" s="23"/>
      <c r="D20" s="3"/>
      <c r="E20" s="3"/>
      <c r="F20" s="3"/>
      <c r="H20" s="37">
        <v>3000</v>
      </c>
      <c r="I20" s="37">
        <f>+E17</f>
        <v>1300</v>
      </c>
      <c r="J20" s="37">
        <f>+H20*E17</f>
        <v>3900000</v>
      </c>
      <c r="L20" s="37">
        <f>+L19-H20</f>
        <v>4000</v>
      </c>
      <c r="M20" s="5"/>
      <c r="N20" s="37">
        <f>+N19-J20</f>
        <v>5200000</v>
      </c>
      <c r="O20" s="30" t="s">
        <v>13</v>
      </c>
    </row>
    <row r="21" spans="2:15" ht="24.95" customHeight="1" x14ac:dyDescent="0.35">
      <c r="B21" s="38" t="s">
        <v>0</v>
      </c>
      <c r="C21" s="39"/>
      <c r="D21" s="40">
        <f>SUM(F10:F17)</f>
        <v>43600000</v>
      </c>
      <c r="E21" s="41"/>
      <c r="F21" s="41"/>
      <c r="G21" s="39"/>
      <c r="H21" s="42">
        <f>SUM(H11:H20)</f>
        <v>44000</v>
      </c>
      <c r="I21" s="39"/>
      <c r="J21" s="42">
        <f>SUM(J11:J18)</f>
        <v>32900000</v>
      </c>
      <c r="K21" s="39"/>
      <c r="L21" s="39"/>
      <c r="M21" s="39"/>
      <c r="N21" s="39"/>
    </row>
    <row r="22" spans="2:15" ht="0.95" customHeight="1" x14ac:dyDescent="0.35"/>
    <row r="23" spans="2:15" ht="30" customHeight="1" x14ac:dyDescent="0.35">
      <c r="B23" s="31" t="s">
        <v>12</v>
      </c>
      <c r="C23" s="31"/>
      <c r="D23" s="31"/>
      <c r="E23" s="31"/>
      <c r="F23" s="31"/>
      <c r="G23" s="31"/>
      <c r="H23" s="31"/>
      <c r="J23" s="31" t="s">
        <v>11</v>
      </c>
      <c r="K23" s="31"/>
      <c r="L23" s="31"/>
      <c r="M23" s="31"/>
      <c r="N23" s="31"/>
      <c r="O23" s="6"/>
    </row>
    <row r="24" spans="2:15" x14ac:dyDescent="0.35">
      <c r="D24" s="32" t="s">
        <v>10</v>
      </c>
      <c r="E24" s="32"/>
      <c r="F24" s="33">
        <f>H21</f>
        <v>44000</v>
      </c>
      <c r="J24" s="34" t="s">
        <v>23</v>
      </c>
      <c r="K24" s="34"/>
      <c r="L24" s="34"/>
      <c r="M24" s="34"/>
      <c r="N24" s="34"/>
    </row>
    <row r="25" spans="2:15" ht="7.5" customHeight="1" x14ac:dyDescent="0.35">
      <c r="D25" s="7"/>
      <c r="E25" s="7"/>
      <c r="F25" s="7"/>
      <c r="J25" s="8"/>
      <c r="K25" s="8"/>
      <c r="L25" s="8"/>
      <c r="M25" s="9"/>
      <c r="N25" s="10"/>
      <c r="O25" s="10"/>
    </row>
    <row r="26" spans="2:15" x14ac:dyDescent="0.35">
      <c r="D26" s="32" t="s">
        <v>9</v>
      </c>
      <c r="E26" s="32"/>
      <c r="F26" s="32"/>
      <c r="J26" s="11" t="s">
        <v>8</v>
      </c>
      <c r="K26" s="8"/>
      <c r="L26" s="8"/>
      <c r="M26" s="12" t="s">
        <v>0</v>
      </c>
      <c r="N26" s="10">
        <f>+D25*D27</f>
        <v>0</v>
      </c>
      <c r="O26" s="10"/>
    </row>
    <row r="27" spans="2:15" x14ac:dyDescent="0.35">
      <c r="D27" s="13">
        <v>6000</v>
      </c>
      <c r="E27" s="13"/>
      <c r="F27" s="13"/>
      <c r="J27" s="35" t="s">
        <v>7</v>
      </c>
      <c r="K27" s="8"/>
      <c r="L27" s="8"/>
      <c r="M27" s="14" t="s">
        <v>0</v>
      </c>
      <c r="N27" s="36">
        <f>+J21</f>
        <v>32900000</v>
      </c>
      <c r="O27" s="10"/>
    </row>
    <row r="28" spans="2:15" x14ac:dyDescent="0.35">
      <c r="D28" s="32" t="s">
        <v>25</v>
      </c>
      <c r="E28" s="32"/>
      <c r="F28" s="32"/>
      <c r="J28" s="11" t="s">
        <v>6</v>
      </c>
      <c r="K28" s="8"/>
      <c r="L28" s="8"/>
      <c r="M28" s="12" t="s">
        <v>0</v>
      </c>
      <c r="N28" s="10">
        <f>+N26-N27</f>
        <v>-32900000</v>
      </c>
      <c r="O28" s="10"/>
    </row>
    <row r="29" spans="2:15" x14ac:dyDescent="0.35">
      <c r="D29" s="13">
        <v>100000</v>
      </c>
      <c r="E29" s="13"/>
      <c r="F29" s="13"/>
      <c r="J29" s="11" t="s">
        <v>5</v>
      </c>
      <c r="K29" s="8"/>
      <c r="L29" s="8"/>
      <c r="M29" s="12" t="s">
        <v>0</v>
      </c>
      <c r="N29" s="10">
        <f>+D29</f>
        <v>100000</v>
      </c>
      <c r="O29" s="10"/>
    </row>
    <row r="30" spans="2:15" x14ac:dyDescent="0.35">
      <c r="D30" s="32" t="s">
        <v>24</v>
      </c>
      <c r="E30" s="32"/>
      <c r="F30" s="32"/>
      <c r="J30" s="11" t="s">
        <v>4</v>
      </c>
      <c r="K30" s="8"/>
      <c r="L30" s="8"/>
      <c r="M30" s="12" t="s">
        <v>0</v>
      </c>
      <c r="N30" s="10">
        <f>+D31</f>
        <v>100000</v>
      </c>
      <c r="O30" s="10"/>
    </row>
    <row r="31" spans="2:15" x14ac:dyDescent="0.35">
      <c r="D31" s="13">
        <v>100000</v>
      </c>
      <c r="E31" s="13"/>
      <c r="F31" s="13"/>
      <c r="J31" s="11" t="s">
        <v>3</v>
      </c>
      <c r="K31" s="8"/>
      <c r="L31" s="8"/>
      <c r="M31" s="12" t="s">
        <v>0</v>
      </c>
      <c r="N31" s="10">
        <f>+N28+N29-N30</f>
        <v>-32900000</v>
      </c>
      <c r="O31" s="10"/>
    </row>
    <row r="32" spans="2:15" x14ac:dyDescent="0.35">
      <c r="D32" s="32" t="s">
        <v>2</v>
      </c>
      <c r="E32" s="32"/>
      <c r="F32" s="32"/>
      <c r="J32" s="11" t="s">
        <v>1</v>
      </c>
      <c r="K32" s="8"/>
      <c r="L32" s="8"/>
      <c r="M32" s="12" t="s">
        <v>0</v>
      </c>
      <c r="N32" s="15">
        <f>IF(N31&gt;0, N31*D33,0)</f>
        <v>0</v>
      </c>
      <c r="O32" s="10"/>
    </row>
    <row r="33" spans="4:15" x14ac:dyDescent="0.35">
      <c r="D33" s="16">
        <v>0.35</v>
      </c>
      <c r="E33" s="16"/>
      <c r="F33" s="16"/>
      <c r="J33" s="35" t="str">
        <f>IF(M33&gt;0,"Utilidad","Pérdida")</f>
        <v>Utilidad</v>
      </c>
      <c r="K33" s="8"/>
      <c r="L33" s="8"/>
      <c r="M33" s="17" t="s">
        <v>0</v>
      </c>
      <c r="N33" s="36">
        <f>+N31-N32</f>
        <v>-32900000</v>
      </c>
      <c r="O33" s="10"/>
    </row>
  </sheetData>
  <mergeCells count="19">
    <mergeCell ref="B2:N3"/>
    <mergeCell ref="B7:B8"/>
    <mergeCell ref="J23:N23"/>
    <mergeCell ref="J24:N24"/>
    <mergeCell ref="D25:F25"/>
    <mergeCell ref="D27:F27"/>
    <mergeCell ref="D24:E24"/>
    <mergeCell ref="D21:F21"/>
    <mergeCell ref="D7:F7"/>
    <mergeCell ref="H7:J7"/>
    <mergeCell ref="L7:N7"/>
    <mergeCell ref="B23:H23"/>
    <mergeCell ref="D29:F29"/>
    <mergeCell ref="D31:F31"/>
    <mergeCell ref="D33:F33"/>
    <mergeCell ref="D26:F26"/>
    <mergeCell ref="D28:F28"/>
    <mergeCell ref="D30:F30"/>
    <mergeCell ref="D32:F32"/>
  </mergeCell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Emprendepyme shop</vt:lpstr>
      <vt:lpstr>Método FIFO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Summon</cp:lastModifiedBy>
  <dcterms:created xsi:type="dcterms:W3CDTF">2020-03-11T12:34:30Z</dcterms:created>
  <dcterms:modified xsi:type="dcterms:W3CDTF">2022-07-22T10:23:26Z</dcterms:modified>
</cp:coreProperties>
</file>